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jeraldyn.tautiva\OneDrive - Secretaria Distrital de Gobierno\2_PLANES DE ACCIÓN\PLAN DE ACCIÒN 2019\2_SEGUIMIENTO PG_2019\1_SEGUIMIENTO\1_REPORTES TRIMESTRALES\II_ TRIMESTRE\ALCALDÍAS LOCALES\"/>
    </mc:Choice>
  </mc:AlternateContent>
  <xr:revisionPtr revIDLastSave="22" documentId="6_{B45DF478-4C19-4330-A0D3-406439251C42}" xr6:coauthVersionLast="41" xr6:coauthVersionMax="41" xr10:uidLastSave="{711540B5-6A93-4779-96C8-CD839DE9FC16}"/>
  <bookViews>
    <workbookView xWindow="-120" yWindow="-120" windowWidth="29040" windowHeight="15840" tabRatio="572" xr2:uid="{00000000-000D-0000-FFFF-FFFF00000000}"/>
  </bookViews>
  <sheets>
    <sheet name="PLAN GESTION POR PROCESO" sheetId="1" r:id="rId1"/>
    <sheet name="Hoja2" sheetId="2" state="hidden" r:id="rId2"/>
    <sheet name="Hoja4" sheetId="5" state="hidden" r:id="rId3"/>
  </sheets>
  <definedNames>
    <definedName name="_xlnm._FilterDatabase" localSheetId="0" hidden="1">'PLAN GESTION POR PROCESO'!$A$12:$AT$34</definedName>
    <definedName name="_xlnm.Print_Area" localSheetId="0">'PLAN GESTION POR PROCESO'!$A$1:$AT$40</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34" i="1" l="1"/>
  <c r="AB30" i="1" l="1"/>
  <c r="AC22" i="1"/>
  <c r="AB20" i="1"/>
  <c r="AB19" i="1"/>
  <c r="AC19" i="1"/>
  <c r="W24" i="1"/>
  <c r="W22" i="1"/>
  <c r="W21" i="1"/>
  <c r="W30" i="1"/>
  <c r="X30" i="1" s="1"/>
  <c r="W23" i="1"/>
  <c r="W20" i="1"/>
  <c r="W19" i="1"/>
  <c r="W17" i="1"/>
  <c r="AR34" i="1"/>
  <c r="AQ19" i="1"/>
  <c r="AS19" i="1" s="1"/>
  <c r="AQ20" i="1"/>
  <c r="AS20" i="1" s="1"/>
  <c r="AQ21" i="1"/>
  <c r="AS21" i="1" s="1"/>
  <c r="AK18" i="1"/>
  <c r="AM18" i="1" s="1"/>
  <c r="AK19" i="1"/>
  <c r="AM19" i="1" s="1"/>
  <c r="AK20" i="1"/>
  <c r="AM20" i="1"/>
  <c r="AK21" i="1"/>
  <c r="AM21" i="1" s="1"/>
  <c r="AK22" i="1"/>
  <c r="AM22" i="1"/>
  <c r="AK23" i="1"/>
  <c r="AM23" i="1" s="1"/>
  <c r="AK24" i="1"/>
  <c r="AM24" i="1"/>
  <c r="AF18" i="1"/>
  <c r="AH18" i="1" s="1"/>
  <c r="AF19" i="1"/>
  <c r="AF20" i="1"/>
  <c r="AH20" i="1" s="1"/>
  <c r="AF21" i="1"/>
  <c r="AH21" i="1"/>
  <c r="AF22" i="1"/>
  <c r="AH22" i="1" s="1"/>
  <c r="AF23" i="1"/>
  <c r="AF24" i="1"/>
  <c r="AA18" i="1"/>
  <c r="AA19" i="1"/>
  <c r="AA20" i="1"/>
  <c r="AA21" i="1"/>
  <c r="AA22" i="1"/>
  <c r="AA23" i="1"/>
  <c r="AA24" i="1"/>
  <c r="AK17" i="1"/>
  <c r="AF17" i="1"/>
  <c r="AA17" i="1"/>
  <c r="AK26" i="1"/>
  <c r="AM26" i="1"/>
  <c r="AK27" i="1"/>
  <c r="AM27" i="1"/>
  <c r="AK28" i="1"/>
  <c r="AM28" i="1"/>
  <c r="AK29" i="1"/>
  <c r="AK30" i="1"/>
  <c r="AM30" i="1"/>
  <c r="AK31" i="1"/>
  <c r="AK32" i="1"/>
  <c r="AM32" i="1"/>
  <c r="AK33" i="1"/>
  <c r="AM33" i="1" s="1"/>
  <c r="AK25" i="1"/>
  <c r="AM25" i="1"/>
  <c r="AF26" i="1"/>
  <c r="AH26" i="1"/>
  <c r="AF27" i="1"/>
  <c r="AH27" i="1"/>
  <c r="AF28" i="1"/>
  <c r="AH28" i="1"/>
  <c r="AF29" i="1"/>
  <c r="AH29" i="1"/>
  <c r="AF30" i="1"/>
  <c r="AH30" i="1"/>
  <c r="AF31" i="1"/>
  <c r="AF32" i="1"/>
  <c r="AF25" i="1"/>
  <c r="AH25" i="1"/>
  <c r="AA26" i="1"/>
  <c r="AA27" i="1"/>
  <c r="AC28" i="1"/>
  <c r="AA30" i="1"/>
  <c r="AC30" i="1" s="1"/>
  <c r="AA32" i="1"/>
  <c r="AC32" i="1"/>
  <c r="AA25" i="1"/>
  <c r="V18" i="1"/>
  <c r="V19" i="1"/>
  <c r="V20" i="1"/>
  <c r="V21" i="1"/>
  <c r="V22" i="1"/>
  <c r="V23" i="1"/>
  <c r="V24" i="1"/>
  <c r="V25" i="1"/>
  <c r="V26" i="1"/>
  <c r="X26" i="1" s="1"/>
  <c r="V27" i="1"/>
  <c r="V28" i="1"/>
  <c r="X28" i="1"/>
  <c r="V29" i="1"/>
  <c r="V30" i="1"/>
  <c r="V31" i="1"/>
  <c r="X31" i="1"/>
  <c r="V32" i="1"/>
  <c r="V33" i="1"/>
  <c r="V17" i="1"/>
  <c r="AQ24" i="1"/>
  <c r="AS24" i="1"/>
  <c r="P31" i="1"/>
  <c r="AQ31" i="1"/>
  <c r="AS31" i="1"/>
  <c r="AQ33" i="1"/>
  <c r="AS33" i="1" s="1"/>
  <c r="P32" i="1"/>
  <c r="AQ32" i="1"/>
  <c r="AS32" i="1" s="1"/>
  <c r="P30" i="1"/>
  <c r="AQ30" i="1"/>
  <c r="AS30" i="1" s="1"/>
  <c r="P25" i="1"/>
  <c r="AQ25" i="1" s="1"/>
  <c r="AS25" i="1" s="1"/>
  <c r="P27" i="1"/>
  <c r="AQ27" i="1"/>
  <c r="AS27" i="1" s="1"/>
  <c r="P26" i="1"/>
  <c r="AQ26" i="1"/>
  <c r="AS26" i="1"/>
  <c r="P28" i="1"/>
  <c r="AQ28" i="1"/>
  <c r="AS28" i="1"/>
  <c r="AQ23" i="1"/>
  <c r="AS23" i="1" s="1"/>
  <c r="E34" i="1"/>
  <c r="P29" i="1"/>
  <c r="AQ29" i="1"/>
  <c r="AS29" i="1" s="1"/>
  <c r="P22" i="1"/>
  <c r="AQ22" i="1"/>
  <c r="AS22" i="1"/>
  <c r="P18" i="1"/>
  <c r="AQ18" i="1"/>
  <c r="AS18" i="1" s="1"/>
  <c r="AQ17" i="1"/>
  <c r="AS17" i="1"/>
  <c r="X36" i="1" l="1"/>
  <c r="X34" i="1"/>
  <c r="AH34" i="1"/>
  <c r="AM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juan.jimenez</author>
  </authors>
  <commentList>
    <comment ref="J15" authorId="0" shapeId="0" xr:uid="{00000000-0006-0000-0000-00000100000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Sandy.Calderon</author>
  </authors>
  <commentList>
    <comment ref="C91" authorId="0" shapeId="0" xr:uid="{00000000-0006-0000-0100-00000100000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<sst xmlns="http://schemas.openxmlformats.org/spreadsheetml/2006/main" count="545" uniqueCount="295">
  <si>
    <t xml:space="preserve">EVALUACIÓN I TRIMESTRE </t>
  </si>
  <si>
    <t xml:space="preserve">EVALUACIÓN II TRIMESTRE </t>
  </si>
  <si>
    <t xml:space="preserve">EVALUACIÓN III TRIMESTRE </t>
  </si>
  <si>
    <t xml:space="preserve">EVALUACIÓN IV TRIMESTRE </t>
  </si>
  <si>
    <t>PROGRAMADO EN LA VIGENCIA</t>
  </si>
  <si>
    <t xml:space="preserve">RESULTADO INDICADOR </t>
  </si>
  <si>
    <t>RESULTADO DE LA MEDICION</t>
  </si>
  <si>
    <t>ANÁLISIS DE AVANCE</t>
  </si>
  <si>
    <t>MEDIO DE VERIFICACIÓN</t>
  </si>
  <si>
    <t>NOMBRE DEL INDICADOR</t>
  </si>
  <si>
    <t>FORMULA DEL INDICADOR</t>
  </si>
  <si>
    <t>LINEA BASE</t>
  </si>
  <si>
    <t>UNIDAD DE MEDIDA</t>
  </si>
  <si>
    <t>TIPO DE INDICADOR</t>
  </si>
  <si>
    <t>FUENTE DE INFORMACIÓN</t>
  </si>
  <si>
    <t>RESPONSABLES DE LA ACTIVIDAD</t>
  </si>
  <si>
    <t>PROGRAMADO</t>
  </si>
  <si>
    <t>EJECUTADO</t>
  </si>
  <si>
    <t>N° OE</t>
  </si>
  <si>
    <t>OBJETIVO ESTRATÉGICO</t>
  </si>
  <si>
    <t>INDICADOR</t>
  </si>
  <si>
    <t>x</t>
  </si>
  <si>
    <t>Firma:</t>
  </si>
  <si>
    <t>SECRETARIA DISTRITAL DE GOBIERNO</t>
  </si>
  <si>
    <t>FUENTE</t>
  </si>
  <si>
    <t>CODIGO</t>
  </si>
  <si>
    <t>REPORTA CB0404</t>
  </si>
  <si>
    <t>ADQUISICION DE BIENES</t>
  </si>
  <si>
    <t>ADQUISICION DE SERVICIOS</t>
  </si>
  <si>
    <t>SERVICIOS PUBLICOS</t>
  </si>
  <si>
    <t>GASTOS GENERALES</t>
  </si>
  <si>
    <t>SERVICIOS PERSONALES</t>
  </si>
  <si>
    <t>OTROS GASTOS GENERALES</t>
  </si>
  <si>
    <t>RUBROSFUNCIONAMIENTO</t>
  </si>
  <si>
    <t>GASTOS DE FUNCIONAMIENTO</t>
  </si>
  <si>
    <t>GASTOS DE INVERSION</t>
  </si>
  <si>
    <t>SIG</t>
  </si>
  <si>
    <t>TIPO DE PROGRAMACION</t>
  </si>
  <si>
    <t>PROGRAMACION</t>
  </si>
  <si>
    <t>SUMA</t>
  </si>
  <si>
    <t>CONSTANTE</t>
  </si>
  <si>
    <t>CRECIENTE</t>
  </si>
  <si>
    <t>DECRECIENTE</t>
  </si>
  <si>
    <t>MENSUAL</t>
  </si>
  <si>
    <t>TRIMESTRAL</t>
  </si>
  <si>
    <t>EFICIENCIA</t>
  </si>
  <si>
    <t>EFICACIA</t>
  </si>
  <si>
    <t>EFECTIVIDAD</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</si>
  <si>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</si>
  <si>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</si>
  <si>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</si>
  <si>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</si>
  <si>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</si>
  <si>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</si>
  <si>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</si>
  <si>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</si>
  <si>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</si>
  <si>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PLAN ESTRATEGICO INSTITUCIONAL</t>
  </si>
  <si>
    <t>SEGUIMIENTO PLAN GESTION DEL PROCESO</t>
  </si>
  <si>
    <t>SEMESTRAL</t>
  </si>
  <si>
    <t>ANUAL</t>
  </si>
  <si>
    <t>MEDICIONFINAL</t>
  </si>
  <si>
    <t>CONTRALORIA</t>
  </si>
  <si>
    <t>SI</t>
  </si>
  <si>
    <t>NO</t>
  </si>
  <si>
    <t>ANÁLISIS DE RESULTADO</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</si>
  <si>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</si>
  <si>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</si>
  <si>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</si>
  <si>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</si>
  <si>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TIPO DE META</t>
  </si>
  <si>
    <t>I TRI</t>
  </si>
  <si>
    <t>II TRI</t>
  </si>
  <si>
    <t>III TRI</t>
  </si>
  <si>
    <t>IV TRI</t>
  </si>
  <si>
    <t>EVALUACIÓN FINAL PLAN DE GESTION</t>
  </si>
  <si>
    <t>TOTAL PROGRAMACION VIGENCIA</t>
  </si>
  <si>
    <t xml:space="preserve">FAVOR RELACIONAR LOS CODIGOS Y NOMBRES DE LOS PROYECTOS DE INVERSIÓN DE SU ALCALDIA </t>
  </si>
  <si>
    <t>VIGENCIA DE LA PLANEACIÓN</t>
  </si>
  <si>
    <t>DEPENDENCIA</t>
  </si>
  <si>
    <t>ALCALDIA LOCAL DE USAQUEN</t>
  </si>
  <si>
    <t>ALCALDIA LOCAL DE CHAPINERO</t>
  </si>
  <si>
    <t>ALCALDIA LOCAL DE SANTAFE</t>
  </si>
  <si>
    <t>ALCALDIA LOCAL DE SAN CRISTOBAL</t>
  </si>
  <si>
    <t>ALCALDIA LOCAL DE USME</t>
  </si>
  <si>
    <t>ALCALDIA LOCAL DE TUNJUELITO</t>
  </si>
  <si>
    <t>ALCALDIA LOCAL DE BOSA</t>
  </si>
  <si>
    <t>ALCALDIA LOCAL DE KENNEDY</t>
  </si>
  <si>
    <t>ALCALDIA LOCAL DE FONTIBON</t>
  </si>
  <si>
    <t>ALCALDIA LOCAL DE ENGATIVA</t>
  </si>
  <si>
    <t>ALCALDIA LOCAL DE SUBA</t>
  </si>
  <si>
    <t>ALCALDIA LOCAL DE BARRIOS UNIDOS</t>
  </si>
  <si>
    <t>ALCALDIA LOCAL DE TEUSAQUILLO</t>
  </si>
  <si>
    <t>ALCALDIA LOCAL DE LOS MARTIRES</t>
  </si>
  <si>
    <t>ALCALDIA LOCAL DE ANTONIO NARIÑO</t>
  </si>
  <si>
    <t xml:space="preserve">ALCALDIA LOCAL DE PUENTE ARANDA </t>
  </si>
  <si>
    <t>ALCALDIA LOCAL DE LA CANDELARIA</t>
  </si>
  <si>
    <t>ALCALDIA LOCAL DE RAFAEL URIBE URIBE</t>
  </si>
  <si>
    <t>ALCALDIA LOCAL DE CIUDAD BOLIVAR</t>
  </si>
  <si>
    <t>ALCALDIA LOCAL DE SUMAPAZ</t>
  </si>
  <si>
    <t>RUTINARIA</t>
  </si>
  <si>
    <t>TOTAL PLAN DE GESTIÓN</t>
  </si>
  <si>
    <t>RETADORA (MEJORA)</t>
  </si>
  <si>
    <t>GESTIÓN</t>
  </si>
  <si>
    <t>SOTENIBILIDAD DEL SISTEMA DE GESTIÓN</t>
  </si>
  <si>
    <t>PROCESO</t>
  </si>
  <si>
    <t>ALCALDE/SA LOCAL DE USAQUEN</t>
  </si>
  <si>
    <t>ALCALDE/SA LOCAL DE CHAPINERO</t>
  </si>
  <si>
    <t>ALCALDE/SA LOCAL DE SANTAFE</t>
  </si>
  <si>
    <t>ALCALDE/SA LOCAL DE SAN CRISTOBAL</t>
  </si>
  <si>
    <t>ALCALDE/SA LOCAL DE USME</t>
  </si>
  <si>
    <t>ALCALDE/SA LOCAL DE TUNJUELITO</t>
  </si>
  <si>
    <t>ALCALDE/SA LOCAL DE BOSA</t>
  </si>
  <si>
    <t>ALCALDE/SA LOCAL DE KENNEDY</t>
  </si>
  <si>
    <t>ALCALDE/SA LOCAL DE FONTIBON</t>
  </si>
  <si>
    <t>ALCALDE/SA LOCAL DE ENGATIVA</t>
  </si>
  <si>
    <t>ALCALDE/SA LOCAL DE SUBA</t>
  </si>
  <si>
    <t>ALCALDE/SA LOCAL DE BARRIOS UNIDOS</t>
  </si>
  <si>
    <t>ALCALDE/SA LOCAL DE TEUSAQUILLO</t>
  </si>
  <si>
    <t>ALCALDE/SA LOCAL DE LOS MARTIRES</t>
  </si>
  <si>
    <t>ALCALDE/SA LOCAL DE ANTONIO NARIÑO</t>
  </si>
  <si>
    <t xml:space="preserve">ALCALDE/SA LOCAL DE PUENTE ARANDA </t>
  </si>
  <si>
    <t>ALCALDE/SA LOCAL DE LA CANDELARIA</t>
  </si>
  <si>
    <t>ALCALDE/SA LOCAL DE RAFAEL URIBE URIBE</t>
  </si>
  <si>
    <t>ALCALDE/SA LOCAL DE CIUDAD BOLIVAR</t>
  </si>
  <si>
    <t>ALCALDE/SA LOCAL DE SUMAPAZ</t>
  </si>
  <si>
    <t>CONTROL DE CAMBIOS</t>
  </si>
  <si>
    <t>VERSIÓN</t>
  </si>
  <si>
    <t>FECHA</t>
  </si>
  <si>
    <t>DESCRIPCIÓN DE LA MODIFICACIÓN</t>
  </si>
  <si>
    <t>METODO DE VERIFICACIÓN AL SEGUIMIENTO</t>
  </si>
  <si>
    <t>ALCALDÍA LOCAL</t>
  </si>
  <si>
    <t>Porcentaje de Avance en el Cumplimiento Fisico del Plan de Desarrollo Local</t>
  </si>
  <si>
    <t>Porcentaje de avance acumulado en el cumplimiento físico entregado del Plan de Desarrollo Local que arroja la MUSI.</t>
  </si>
  <si>
    <t>Ciudadanos</t>
  </si>
  <si>
    <t>Porcentaje</t>
  </si>
  <si>
    <t>Registros de asistencia a la audiencia pública de rendición de cuentas 2018 y  2019</t>
  </si>
  <si>
    <t>MUSI</t>
  </si>
  <si>
    <t>Alcaldía Local</t>
  </si>
  <si>
    <t>Porcentaje de compromisos de la vigencia a 30 de junio y a 31 de diciembre de 2018</t>
  </si>
  <si>
    <t>Porcentaje de giros  de la vigencia a 31 de diciembre de 2018</t>
  </si>
  <si>
    <t>Porcentaje de giros de las obligaciones por pagar  de la vigencia 2016 y anteriores, con corte a 31 de diciembre de 2018</t>
  </si>
  <si>
    <t>Porcentaje de giros de las obligaciones por pagar  de la vigencia 2017, con corte a 31 de diciembre de 2018</t>
  </si>
  <si>
    <t>Porcentaje de Compromisos de la vigencia 2019</t>
  </si>
  <si>
    <t>Porcentaje de Giros de la Vigencia 2019</t>
  </si>
  <si>
    <t>Porcentaje de Giros de Obligaciones por Pagar 2017 y anteirores</t>
  </si>
  <si>
    <t>Porcentaje de Giros de Obligaciones por Pagar 2018</t>
  </si>
  <si>
    <t>Compromisos</t>
  </si>
  <si>
    <t>Giros</t>
  </si>
  <si>
    <t>(Valor de RP de inversión directa de la vigencia  / Valor total del presupuesto de inversión directa de la Vigencia)*100</t>
  </si>
  <si>
    <t>(Valor de los giros de inversión directa de la vigencia  / Valor total del presupuesto de inversión directa de la vigencia)*100</t>
  </si>
  <si>
    <t>(Valor de los giros de obligaciones por pagar de la vigencia 2017 y anteriores  / Valor total de las obligaciones por pagar de la vigencia 2017 y anteriores)*100</t>
  </si>
  <si>
    <t>(Valor de los giros de obligaciones por pagar de la vigencia 2018 / Valor total de las obligaciones por pagar de la vigencia 2018)*100</t>
  </si>
  <si>
    <t>PREDIS</t>
  </si>
  <si>
    <t>Diligenciar de acuerdo con el informe de veeduría distrital</t>
  </si>
  <si>
    <t>Informe de Veeduría Distrital</t>
  </si>
  <si>
    <t>Integrar las herramientas de planeación, gestión y control, con enfoque de innovación, mejoramiento continuo, responsabilidad social, desarrollo integral del talento humano y transparencia</t>
  </si>
  <si>
    <t>Implementación del Modelo Integrado de Planeación y Gestión</t>
  </si>
  <si>
    <t>Presentar una (1) propuesta de buena práctica de gestión encaminada al fortalecimiento de la integridad en el servicio público y/o lucha contra la corrupción en la entidad.</t>
  </si>
  <si>
    <t>Propuesta de buena práctica de gestión registrada  por proceso o Alcaldía Local en la herramienta de gestión del conocimiento (AGORA).</t>
  </si>
  <si>
    <t>Numero de propuestas de buenas practicas de gestión  registradas</t>
  </si>
  <si>
    <t>Buenas prácticas de gestión registradas en la herramienta AGORA</t>
  </si>
  <si>
    <t>Agora</t>
  </si>
  <si>
    <t>Líder del Proceso y/o Alcaldía Local  o a quien delegue.</t>
  </si>
  <si>
    <t>Mantener el 100% de las acciones de mejora asignadas al proceso/Alcaldía con relación a planes de mejoramiento interno documentadas y vigentes</t>
  </si>
  <si>
    <t>Acciones correctivas documentadas y vigentes</t>
  </si>
  <si>
    <t>Planes de mejora</t>
  </si>
  <si>
    <t>MIMEC - SIG</t>
  </si>
  <si>
    <t>Aplicativo Gestión Documental</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</si>
  <si>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</si>
  <si>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</si>
  <si>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</si>
  <si>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</si>
  <si>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Herramienta Oficina Asesora de Planeación</t>
  </si>
  <si>
    <t>Obtener una calificación  semestral  igual o superior al 80  % en conocimientos de MIPG por proceso y/o Alcaldía Local</t>
  </si>
  <si>
    <t>Nivel de conocimientos de MIPG</t>
  </si>
  <si>
    <t>(Sumatoria de calificaciones obtenidas por proceso y/o Alcaldía Local / Número de personas evaluadas)*100</t>
  </si>
  <si>
    <t>Promedio de calificación en conocimientos de MIPG</t>
  </si>
  <si>
    <t>Gestión Pública Territorial Local</t>
  </si>
  <si>
    <t xml:space="preserve">Gestión Corporativa Local </t>
  </si>
  <si>
    <t>Porcentaje de impulsos procesales por los inspectores en las Localidades</t>
  </si>
  <si>
    <t>(Número de impulsos procesales resueltos en la localidad/Número de comparendos anteriores a la vigencia 2019 en la Localidad )*100</t>
  </si>
  <si>
    <t xml:space="preserve">Impulsos Procesales </t>
  </si>
  <si>
    <t>Siactua</t>
  </si>
  <si>
    <t>Alcalde Local</t>
  </si>
  <si>
    <t>(Número de impulsos procesales resueltos en la localidad/Número de quejas recibidas en la Localidad anteriores a la vigencia 2019)*100</t>
  </si>
  <si>
    <t>Inspección Vigilancia y Control</t>
  </si>
  <si>
    <t>Cantidad de acciones de control u operativos en materia de económica realizados</t>
  </si>
  <si>
    <t>Número de Acciones de Control u Operativos en materia de actividad económica</t>
  </si>
  <si>
    <t>Operativos en materia de actividad económica</t>
  </si>
  <si>
    <t>Informe de operativo
Actas</t>
  </si>
  <si>
    <t>Operativos en materia de urbanismo</t>
  </si>
  <si>
    <t>Operativos de Recuperación de espacio público</t>
  </si>
  <si>
    <t>(# de lineamientos de gestión de TIC cumplidos por la alcaldía local en la vigencia 2018 /Total de lineamientos de gestión de TIC impartidos por la DTI de Nivel Central) *100</t>
  </si>
  <si>
    <t>Lineamientos de Gestión de TIC Impartidos por la DTI Cumplidas</t>
  </si>
  <si>
    <t>Sistema de Gestión Documental
Aplicativo Hola
Archivo área de Sistemas</t>
  </si>
  <si>
    <t>Gerencia de TIC</t>
  </si>
  <si>
    <t xml:space="preserve">Fortalecer la capacidad institucional y para el ejercicio de la función  policiva por parte de las autoridades </t>
  </si>
  <si>
    <t>Fortalecer la capacidad institucional y para el ejercicio de la función  policiva por parte de las autoridades locales a cargo de la SDG.</t>
  </si>
  <si>
    <t>Asegurar el acceso de la ciudadanía a la información y oferta institucional</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</si>
  <si>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</si>
  <si>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</si>
  <si>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</si>
  <si>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PONDERACIÓN DE LA META</t>
  </si>
  <si>
    <t>META PLAN DE GESTIÓN VIGENCIA</t>
  </si>
  <si>
    <t>Realizar 42 acciones de control u operativos en materia de actividad económica</t>
  </si>
  <si>
    <t>Realizar 24 acciones de control u operativos en materia de obras y urbanismo relacionados con la integridad urbanística.</t>
  </si>
  <si>
    <t>Realizar  24  acciones de control u operativos en materia de urbanismo relacionados con la integridad del Espacio Público.</t>
  </si>
  <si>
    <r>
      <t xml:space="preserve">Girar el </t>
    </r>
    <r>
      <rPr>
        <b/>
        <sz val="12"/>
        <rFont val="Garamond"/>
        <family val="1"/>
      </rPr>
      <t>50%</t>
    </r>
    <r>
      <rPr>
        <sz val="12"/>
        <rFont val="Garamond"/>
        <family val="1"/>
      </rPr>
      <t xml:space="preserve"> del presupuesto constituído como Obligaciones por Pagar de la vigencia 2017 y anteriores (Funcionamiento e Inversión). </t>
    </r>
  </si>
  <si>
    <t>ELABORÓ:  HENRY ALONSO ARIZA GRANADOS - PROMOTOR DE MEJORA LOCAL DE CALIDAD</t>
  </si>
  <si>
    <t xml:space="preserve">REVISÓ: YULLIET PATRICIA LLERENA AVENDAÑO - PROFESIONAL ESPECIALIZADA 222-24 ÁREA DE GESTIÓN PARA EL DESARROLLO LOCAL
REVISÓ: MARITZA ROMERO PINEDA -  PROFESIONAL ESPECIALZIADA 222-24 ÁREA DE GESTIÓN POLICIVO JURÍDICO LOCAL
</t>
  </si>
  <si>
    <t>APROBÓ: JORGE ELIECER PEÑA PINILLA - ALCALDE LOCAL DE USME</t>
  </si>
  <si>
    <t>Firma:
Firma</t>
  </si>
  <si>
    <r>
      <t xml:space="preserve">Lograr el </t>
    </r>
    <r>
      <rPr>
        <b/>
        <sz val="12"/>
        <rFont val="Garamond"/>
        <family val="1"/>
      </rPr>
      <t>65%</t>
    </r>
    <r>
      <rPr>
        <sz val="12"/>
        <rFont val="Garamond"/>
        <family val="1"/>
      </rPr>
      <t xml:space="preserve">  de avance en el cumplimiento físico del Plan de Desarrollo Local.
</t>
    </r>
  </si>
  <si>
    <r>
      <t>Comprometer al 30 de julio del 2019 el</t>
    </r>
    <r>
      <rPr>
        <b/>
        <sz val="12"/>
        <rFont val="Garamond"/>
        <family val="1"/>
      </rPr>
      <t xml:space="preserve"> 50%</t>
    </r>
    <r>
      <rPr>
        <sz val="12"/>
        <rFont val="Garamond"/>
        <family val="1"/>
      </rPr>
      <t xml:space="preserve"> del presupuesto de inversión directa disponible a la vigencia para el FDL y el </t>
    </r>
    <r>
      <rPr>
        <b/>
        <sz val="12"/>
        <rFont val="Garamond"/>
        <family val="1"/>
      </rPr>
      <t>95%</t>
    </r>
    <r>
      <rPr>
        <sz val="12"/>
        <rFont val="Garamond"/>
        <family val="1"/>
      </rPr>
      <t xml:space="preserve"> al 31 de diciembre de 2019.
</t>
    </r>
  </si>
  <si>
    <r>
      <t xml:space="preserve">Girar mínimo el </t>
    </r>
    <r>
      <rPr>
        <b/>
        <sz val="12"/>
        <rFont val="Garamond"/>
        <family val="1"/>
      </rPr>
      <t>40</t>
    </r>
    <r>
      <rPr>
        <sz val="12"/>
        <rFont val="Garamond"/>
        <family val="1"/>
      </rPr>
      <t>% del presupuesto de inversión directa comprometido en la vigencia 2019.</t>
    </r>
  </si>
  <si>
    <r>
      <t xml:space="preserve">Girar el </t>
    </r>
    <r>
      <rPr>
        <b/>
        <sz val="12"/>
        <rFont val="Garamond"/>
        <family val="1"/>
      </rPr>
      <t>50%</t>
    </r>
    <r>
      <rPr>
        <sz val="12"/>
        <rFont val="Garamond"/>
        <family val="1"/>
      </rPr>
      <t xml:space="preserve"> del presupuesto constituido como Obligaciones por Pagar de la vigencia 2018 (Funcionamiento e Inversión). </t>
    </r>
  </si>
  <si>
    <t>Cantidad de acciones de control u operativos en materia de urbanismo relacionados con la integridad urbanística</t>
  </si>
  <si>
    <t>Número de Acciones de Control u Operativos en Materia de Urbanismo Relacionados con la Integridad urbanística.</t>
  </si>
  <si>
    <t>Número de Acciones de Control u Operativos en Materia de Urbanismo Relacionados con espacio público.</t>
  </si>
  <si>
    <t>Porcentaje del lineamientos de gestión de TIC Impartidos por la DTI del nivel central Cumplidas</t>
  </si>
  <si>
    <t xml:space="preserve">Cumplir el 100% de los lineamientos de gestión de las TIC impartidos por la DTI del nivel central para la vigencia 2019.  </t>
  </si>
  <si>
    <t>Cantidad de acciones de control de operativos en materia de urbanismo relacionados con espacio público</t>
  </si>
  <si>
    <t>N/A</t>
  </si>
  <si>
    <t>Dar impulso procesal  ( Avocar, rechazar, enviar al competente, fallar) al 60% de los comparendos recibidos en las vigencias anteriores al año 2019.</t>
  </si>
  <si>
    <t>Dar impulso procesal  ( Avocar, rechazar, enviar al competente, fallar, ) al 60% de las quejas recibidas en las vigencias anteriores al año 2019 .</t>
  </si>
  <si>
    <t>ALCALDÍA LOCAL DE USME</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</si>
  <si>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</si>
  <si>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
Adicionalmente, se modificó la meta " Incrementar en un 10% la participación de los ciudadanos en la audiencia de rendición de cuentas" en atención al memorando No. 20192000140273 la cual se modificó así "Mantener el número de participación de los ciudadanos a la Audiencia Pública de Rendición de Cuentas".</t>
  </si>
  <si>
    <t>Mantener el porcentaje de Participación de los Ciudadanos en la Audiencia de Rendición de Cuentas 2018</t>
  </si>
  <si>
    <t xml:space="preserve">
Mantener el número de participación de los ciudadanos a la Audiencia Pública de Rendición de Cuentas</t>
  </si>
  <si>
    <t xml:space="preserve">No. ciudadanos participantes en la audiencia de Rendición de Cuentas vigencia 2019 </t>
  </si>
  <si>
    <t>GESTIÓN PÚBLICA TERRITORIAL LOCAL 
GESTIÓN CORPORATIVA LOCAL
INSPECCIÓN VIGILANCIA Y CONTROL
GERENCIA DE TIC</t>
  </si>
  <si>
    <t>META NO PROGRAMADA</t>
  </si>
  <si>
    <t>Porcentaje de Cumplimiento PLAN DE GESTIÓN 2019</t>
  </si>
  <si>
    <t>PRIMER TRIMESTRE</t>
  </si>
  <si>
    <t>SEGUNDO TRIMESTRE</t>
  </si>
  <si>
    <t>TERCER TRIMESTRE</t>
  </si>
  <si>
    <t>CUARTO TRIMESTRE</t>
  </si>
  <si>
    <t>META NO PROGRMADA</t>
  </si>
  <si>
    <t>Requerimientos ciudadanos con respuesta</t>
  </si>
  <si>
    <t>Copia de Registro de Asistencia a la Audiencia Pública de Rendición de Cuentas</t>
  </si>
  <si>
    <t>La Alcaldía Local de Usme ha comprometido en el periodo del 01 de enero al 31 de marzo de 2019 un valor de $10.889.299.884 del presupuesto asignado a la vigencia 2019 que corresponde al valor de $61.277.787.000. Por lo tanto, se ha comprometido el 17,77% en el primer trimestre de la presente vigencia.</t>
  </si>
  <si>
    <t>PREDIS
(3-3-1)</t>
  </si>
  <si>
    <t>La Alcaldía Local de Usme en el periodo del 01 de enero al 31 de marzo de 2019 ha GIRADO un valor de $1.262.282.014 con respecto al valor comprometido de la vigencia 2019 y teniendo en cuenta que el valor del presupuesto de la presente vigencia corresponde a $61.277.787.000. Se ha girado  el 2,06% en el primer trimestre de la presente vigencia.</t>
  </si>
  <si>
    <t>Esta meta está programada para el segundo y cuarto trimestre de la vigencia 2019, sin embargo, se capacita y socializa a funcionarios y contratistas en el tema MIPG -MATIZ al interior de la Alcaldía Local.</t>
  </si>
  <si>
    <t>Esta meta está programada para el segundo y cuarto trimestre de la vigencia 2019, sin embargo, se capacita y socializa a funcionarios y contratistas en el tema ambiental al interior de la Alcaldía Local.</t>
  </si>
  <si>
    <t xml:space="preserve">En el primer trimestre de 2019 se proyectaron, emitieron y notificaron a los peticionarios las respectivas respuestas a los Derechos de Petición radicados ante la Alcaldía Local, cumpliendo al 100% esta meta. </t>
  </si>
  <si>
    <t>Aplicativo de Gestión documental Orfeo y Reporte emitido por la Líder de la Oficina de Servicio de Atención a la Ciudadanía de Nivel central de la SDG.</t>
  </si>
  <si>
    <t>En el primer trimestre de 2019, la Alcaldía Local de Usme no cuenta con planes de mejora internos y/o externos que estén cargados en los Aplicativos de Gestión de Planes de Mejoramiento MIMEC-SIG. Sin embargo, a la fecha se cuenta solo con el Plan de Mejora Interno No. 20 sobre Servicio a la Ciudadanía, plan el cual se ejecuto y cumplió a 31 de diciembre de 2019 y del cual se solicitó cierre a través del Aplicativo MIMEC.</t>
  </si>
  <si>
    <t>Esta meta no se programó para este trimestre, está programada para ejecutar en el II trimestre de 2019.</t>
  </si>
  <si>
    <t>Aunque esta meta la reporta directamente la DTI, se considera de vital importancia conocer la información reportada por el Administrador de Red de la Alcaldía Local de Usme, quien con soportes relaciona un cumplimiento del 100% de la meta en el primer trimestre, con relación a los lineamientos emitidos por la DT. Se anexa acta de seguimiento y reporte de cumplimiento en esta Alcaldía Local de lineamientos DTI.</t>
  </si>
  <si>
    <t>Copia de Evidencia de Reunión de seguimiento A. L. Usme y Reporte DTI</t>
  </si>
  <si>
    <t>En el primer trimestre de 2019 la Alcaldía Local de Usme realizó un total de 04 Operativos y/o Acciones de Control en materia de Urbanismo en diferentes sectores de la localidad, de tal forma que se cumplió la meta del trimestre al 100%.</t>
  </si>
  <si>
    <t>En el primer trimestre de 2019 la Alcaldía Local de Usme realizó un total de 22 Operativos y/o Acciones de Control de recuperación de Espacio Público, en diferentes sectores de la localidad, superando la meta del trimestre por encima del 100% y prácticamente alcanzando la meta de la actual vigencia.</t>
  </si>
  <si>
    <t>Informe en Excel de Operativos y copia de Actas de los operativos</t>
  </si>
  <si>
    <t>La Alcaldía Local de Usme en el periodo del 01 de enero al 31 de marzo de 2019 ha GIRADO un valor de $7.390.561.284 con respecto al valor de la apropiación de obligaciones por pagar de 2017 Y años anteriores el cual corresponde a $31.483.353.048. Por lo tanto, se ha girado el 25,19% en el primer trimestre de la presente vigencia.</t>
  </si>
  <si>
    <t>La Alcaldía Local de Usme en el periodo del 01 de enero al 31 de marzo de 2019 ha GIRADO un valor de $13.994.042.367 equivalente al 17,73% con respecto al valor de la apropiación de obligaciones por pagar de 2018 el cual corresponde a $88.921.158.706. Por lo tanto, se ha girado el 25,19% en el primer trimestre de la presente vigencia. Lo anterior, teniendo en cuenta que por FUNCIONAMIENTO se giró la suma de $217.663.480 equivalente a un 73,43% de una apropiación de $296.443.692 y por INVERSIONES se ha giró la suma de $13.776.376.887 equivalente a un 15,54% de una apropiación del $ 88.624.725.014</t>
  </si>
  <si>
    <t xml:space="preserve">PREDIS
(3-3-6-90)
</t>
  </si>
  <si>
    <t>PREDIS
(3-3-6)
(3-1-8)</t>
  </si>
  <si>
    <t>Cuadros Excel MUSI con información  Parcial y copia evidencia de reunión con profesional SDP y OPL de la Alcaldía Local de Usme</t>
  </si>
  <si>
    <t>Reporte SI ACTUA
Copia Base Inspecciones
Copia de Evidencia de reunión de seguimiento Primer Trimestre 2019</t>
  </si>
  <si>
    <t>Las Inspecciones de Policía Local de Usme han dado impulso procesal a 4.528 comparendos de los 7.572 comparendos recibidos en las vigencias anteriores al 2019.</t>
  </si>
  <si>
    <t>Las Inspecciones de Policía Local de Usme han dado impulso procesal a 125 Expedientes de Querellas de las 1.862 querellas recibidas en las vigencias anteriores al 2019.</t>
  </si>
  <si>
    <t>La Alcaldía Local de Usme realizó la Audiencia Pública de rendición de Cuentas el 30 de marzo de 2019, se contó con una participación ciudadana de 1147 personas, cumpliendo con la meta establecida por nivel central de la SDG.  Así mismo, se realizó el proceso de Diálogos Ciudadanos en el marco del proceso de rendición de cuentas en el mes de marzo de 2019, realizando 04 Diálogos Ciudadanos así: 01 en zona rural y 03 en zona urbana.</t>
  </si>
  <si>
    <t xml:space="preserve">La alcaldía local cuenta con un 27,4% de avance acumulado entregado, según información contenida en el informe MUSI.
</t>
  </si>
  <si>
    <t>Se adiciona el avance de gestión de la Alcaldía Local realizado durante el I trimestre, obteniendo por resultado 100%. Se modifican las metas 5 y 6 definiendo las obligaciones por pagar del rubro de Inversión y finalmente, se cambia la programación de la meta "Obtener una calificación  semestral  igual o superior al 80  % en conocimientos de MIPG por proceso y/o Alcaldía Local" para tercer trimestre de 2019.</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</si>
  <si>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</si>
  <si>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 xml:space="preserve">La Alcaldía Local de Usme ha comprometido con corte al primer semestre de la vigencia 2019, periodo comprendido entre (el 01 de enero al 30 de junio de 2019) un valor de $12.858.112.885 del presupuesto asignado a la vigencia 2019 que corresponde al valor de $61.277.787.000. Por lo tanto, se ha comprometido el 20,98% en el primer semestre de la presente vigencia. 
NOTA: para efectos de la medición de la meta se debe tener en cuenta que, la meta está estipulada con corte a 30 de julio de 2019 el 50% del presupuesto. </t>
  </si>
  <si>
    <t>La Alcaldía Local de Usme ha GIRADO con corte a 30 de junio de 2019, un valor de $4.362.448.190 con respecto al valor comprometido de la vigencia 2019 y teniendo en cuenta que el valor del presupuesto de la presente vigencia corresponde a $61.277.787.000. Se ha girado el 7,12% en el primer semestre de la presente vigencia.</t>
  </si>
  <si>
    <t>La Alcaldía Local de Usme en el periodo del 01 de enero al 30 de junio de 2019 ha GIRADO un valor de $14.566.424.826 con respecto al valor de la apropiación de obligaciones por pagar de 2017 Y años anteriores, el cual corresponde a $31.483.353.048. Por lo tanto, se ha girado el 46,27% en el primer semestre de la presente vigencia.</t>
  </si>
  <si>
    <t>PREDIS
(3-3-6-90)</t>
  </si>
  <si>
    <t>La Alcaldía Local de Usme en el periodo del 01 de enero al 30 de junio de 2019 ha GIRADO un valor de $24.916.281.285 equivalente al 17,73% con respecto al valor de la apropiación de obligaciones por pagar de 2018 el cual corresponde a $89.024.499.930. Por lo tanto, se ha girado el 27,98% en el primer trimestre de la presente vigencia. Lo anterior, teniendo en cuenta que por FUNCIONAMIENTO se giró la suma de $250.486.366 equivalente a un 84,50% de una apropiación de $296.433.592 y por INVERSIONES se ha giró la suma de $24.665.794.919 equivalente a un 27,82% de una apropiación del $ 88.728.066.338.</t>
  </si>
  <si>
    <t>En el segundo trimestre de 2019, se realizaron veintiún (21) acciones de control u operativos de Inspección, vigilancia y control – IVC en materia de actividad económica en la localidad de Usme, logrando un avance de cumplimiento superior del 100 % en el trimestre y un acumulado superior al 100% en el primer semestre de 2019.</t>
  </si>
  <si>
    <t xml:space="preserve">Informe de Operativo remitido a la DGP de la SDG y Copia digital de las Actas de los operativos de IVC de Actividad Económica. </t>
  </si>
  <si>
    <t>Informe de Operativo remitido a la DGP de la SDG y Copia digital de las Actas de los operativos de IVC de obras y urbanismo.</t>
  </si>
  <si>
    <t>En el segundo trimestre de 2019, se realizaron treinta y seis (36) acciones de control u operativos de Inspección, vigilancia y control – IVC en materia de urbanismo relacionados con la integridad del espacio público en la localidad de Usme, logrando un avance de cumplimiento superior al 100 % en el trimestre y un acumulado superior al 100% en el primer semestre de 2019.</t>
  </si>
  <si>
    <t>Informe de Operativo remitido a la DGP de la SDG y Copia digital de las Actas de los operativos de IVC de Espacio Público.</t>
  </si>
  <si>
    <t>Esta meta se cumplió en el primer trimestre de la vigencia 2019.</t>
  </si>
  <si>
    <t>En el segundo trimestre de 2019, se realizaron diez (10) acciones de control u operativos de Inspección vigilancia y control – IVC en materia de obras y urbanismo relacionadas con la integridad urbanística en los siguientes lugares de la localidad de Usme:
No 1. Altos Betania III, problemática general ronda la quebrada 
No 2. UPZ 52 La Flora, sensibilización a ciudadanos para evitar construcciones urbanísticas
No 3. Barrio las Violetas, IVC barrio las violetas
No 4. Alcaldía Local de Usme, verificación y control del bosque sur oriental - cerros orientales 
No 5.  Cantera el Bosque, cantera el bosque sur oriental 
No.7. Barrio Lorenzo Alcantuz
No.8. Cerros Orientales
No.9.  Centro Usme
No.10. UPZ 61
Por lo anterior, se logró un avance de ejecución del 125% en el segundo trimestre y un acumulado del 112.5% en el primer semestre de la vigencia 2019.</t>
  </si>
  <si>
    <t>Reporte DTI</t>
  </si>
  <si>
    <t>Aunque esta meta la reporta directamente la DTI, se considera de vital importancia conocer la información reportada por el Administrador de Red de la Alcaldía Local de Usme, quien con soportes relaciona un cumplimiento del 94% de la meta en el primer trimestre, con relación a los lineamientos emitidos por la DT. Se anexa acta de seguimiento y reporte de cumplimiento en esta Alcaldía Local de lineamientos DTI.
LINEAMIENTOS DTI – SDG 
1. AL 100% REPORTADOS 161 USUARIOS EN DIRECTORIO ACTIVO / 161 EQUIPOS
2. AL 90%, TENIENDO EN CUENTA QUE 145 USUARIOS REPORTADOS POR LA CONSOLA DEL DIRECTORIO ACTIVO / 161 USUARIOS DE LA ALCALDÍA LOCAL
3. AL 100%, TENIENDO EN CUENTA QUE SE HAN REPORTADO 161 EQUIPOS CON ANTIVIRUS.
4. AL 100%, YA QUE TODOS LOS 161 EQUIPOS TIENEN INSTALADO EL CLIENTE ARANDA
5. AL 94% YA QUE QUEDARON PENDIENTES DE RESOLVER CUATRO CASOS GENERADOS EN EL SEGUNDO TRIMESTRE
6. AL 100% YA QUE EN EL SEGUNDO TRIMESTRE NO SE CONTO CON NINGUN PROCESO DE COMPRA.
Por lo anterior, la Alcaldía Local de Usme logro un 97,33% de cumplimiento de los lineamientos TIC emitidos por la DTI.
Sin embargo, teniendo en cuenta la fórmula del indicador de esta meta, se reportan 6 lineamientos de gestión de TIC cumplidos por la Alcaldía Local de Usme / 6 lineamientos emitidos de gestión emitidos por la DTI de nivel central, para un porcentaje del 100% de cumplimiento.</t>
  </si>
  <si>
    <t xml:space="preserve">De acuerdo con el reporte extraido de los aplicativos SIG y MIMEC, la Alcaldía Local  presenta una gestión del 100% en las acciones de los planes de mejora. </t>
  </si>
  <si>
    <t>Reporte MIMEC - SIG</t>
  </si>
  <si>
    <t>Se realizan las siguientes observaciones a la Alcaldía Local con relación al cumplimiento de la meta:Uso eficiente de energía: Monitores parcialmente en suspención y apagados 
Gestión de Residuos: Se otorga una calificación de 5 teniendo en cuenta que se evidencia una mezcla parcial de los residuos en el punto ecológico.
Movilidad sostenible: Se realizó reporte - 94 transporte público, 10 caminando, 20 carro compartido, 20 carro particular, 6 moto.
Participación actividades ambientales:Participación activa.
Reporte consumo de papel: No realiza reporte de papel
Consumo de papel: No se realiza comparación entre semestres por no contar con la información para el 2019 y para el 2018.</t>
  </si>
  <si>
    <t>Reporte criterios ambientales</t>
  </si>
  <si>
    <t>Reporte SAC</t>
  </si>
  <si>
    <t>De acuerdo al reporte remitido por la Dirección para la Gestión Policiva  se dio respuesta al 41% de los comparendos programados para el trimestre</t>
  </si>
  <si>
    <t>Informe comparendos DGP</t>
  </si>
  <si>
    <t>Informe quejas DGP</t>
  </si>
  <si>
    <t>De acuerdo al reporte remitido por la Dirección para la Gestión Policiva  se dio respuesta al 44% de las quejas programados para el trimestre</t>
  </si>
  <si>
    <t xml:space="preserve">
    De acuerdo con el informe de avance PDL 2017-2020 remitido por la Secretaría Distrital de Planeación - SDP, el visor MUSI reporta para la Alcaldía Local un avance físico del 33,8%.</t>
  </si>
  <si>
    <t>Reporte MUSI</t>
  </si>
  <si>
    <r>
      <t xml:space="preserve">En atención al correo remitido el día 25 de julio de 2019 por partede la Directora para la Gestión Policiva se modifica la linea base de las metas </t>
    </r>
    <r>
      <rPr>
        <i/>
        <sz val="11"/>
        <rFont val="Arial"/>
        <family val="2"/>
      </rPr>
      <t xml:space="preserve">"Dar impulso procesal  ( Avocar, rechazar, enviar al competente, fallar) al 60% de los comparendos recibidos en las vigencias anteriores al año 2019." y "Dar impulso procesal  ( Avocar, rechazar, enviar al competente, fallar) al 60% de las quejas recibidos en las vigencias anteriores al año 2019" </t>
    </r>
    <r>
      <rPr>
        <sz val="11"/>
        <rFont val="Arial"/>
        <family val="2"/>
      </rPr>
      <t xml:space="preserve"> . Se adiciona el avance de gestión de la Alcaldía Local realizado durante el II trimestre, obteniendo por resultado 92,31%</t>
    </r>
  </si>
  <si>
    <t>En el primer trimestre de 2019 la Alcaldía Local de Usme realizó un total de 13 Operativos y/o Acciones de Control en materia de Actividad Económica en diferentes sectores de la localidad, superando la meta del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</si>
</sst>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quot;    &quot;;\-* #,##0.00&quot;    &quot;;* \-#&quot;    &quot;;@\ "/>
    <numFmt numFmtId="165" formatCode="0.0%"/>
  </numFmts>
  <fonts count="43" x14ac:knownFonts="1">
    <font>
      <sz val="11"/>
      <color theme="1"/>
      <name val="Calibri"/>
      <family val="2"/>
      <scheme val="minor"/>
    </font>
    <font>
      <b/>
      <sz val="10"/>
      <name val="Arial"/>
      <family val="2"/>
    </font>
    <font>
      <sz val="10"/>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b/>
      <sz val="12"/>
      <name val="Garamond"/>
      <family val="1"/>
    </font>
    <font>
      <sz val="12"/>
      <name val="Garamond"/>
      <family val="1"/>
    </font>
    <font>
      <sz val="11"/>
      <name val="Arial"/>
      <family val="2"/>
    </font>
    <font>
      <b/>
      <sz val="12"/>
      <color indexed="30"/>
      <name val="Garamond"/>
      <family val="1"/>
    </font>
    <font>
      <sz val="12"/>
      <color indexed="30"/>
      <name val="Garamond"/>
      <family val="1"/>
    </font>
    <font>
      <sz val="11"/>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sz val="12"/>
      <color theme="1"/>
      <name val="Garamond"/>
      <family val="1"/>
    </font>
    <font>
      <b/>
      <sz val="12"/>
      <color theme="1"/>
      <name val="Garamond"/>
      <family val="1"/>
    </font>
    <font>
      <sz val="10"/>
      <color theme="1"/>
      <name val="Calibri"/>
      <family val="2"/>
      <scheme val="minor"/>
    </font>
    <font>
      <b/>
      <sz val="10"/>
      <color theme="1"/>
      <name val="Calibri"/>
      <family val="2"/>
      <scheme val="minor"/>
    </font>
    <font>
      <sz val="12"/>
      <color rgb="FF000000"/>
      <name val="Garamond"/>
      <family val="1"/>
    </font>
    <font>
      <b/>
      <sz val="20"/>
      <color theme="1"/>
      <name val="Arial"/>
      <family val="2"/>
    </font>
    <font>
      <b/>
      <sz val="28"/>
      <color theme="1"/>
      <name val="Arial"/>
      <family val="2"/>
    </font>
    <font>
      <sz val="10"/>
      <color theme="1"/>
      <name val="Arial"/>
      <family val="2"/>
    </font>
    <font>
      <b/>
      <sz val="10"/>
      <color theme="1"/>
      <name val="Arial"/>
      <family val="2"/>
    </font>
    <font>
      <b/>
      <sz val="12"/>
      <color theme="1"/>
      <name val="Calibri"/>
      <family val="2"/>
      <scheme val="minor"/>
    </font>
    <font>
      <b/>
      <sz val="12"/>
      <color theme="0"/>
      <name val="Calibri"/>
      <family val="2"/>
      <scheme val="minor"/>
    </font>
    <font>
      <sz val="12"/>
      <color theme="0"/>
      <name val="Calibri"/>
      <family val="2"/>
      <scheme val="minor"/>
    </font>
    <font>
      <sz val="10"/>
      <color rgb="FF000000"/>
      <name val="Times New Roman"/>
      <family val="1"/>
    </font>
    <font>
      <sz val="10"/>
      <name val="Calibri"/>
      <family val="2"/>
      <scheme val="minor"/>
    </font>
    <font>
      <b/>
      <sz val="12"/>
      <color rgb="FF0070C0"/>
      <name val="Garamond"/>
      <family val="1"/>
    </font>
    <font>
      <sz val="12"/>
      <color rgb="FF0070C0"/>
      <name val="Garamond"/>
      <family val="1"/>
    </font>
    <font>
      <b/>
      <sz val="26"/>
      <color theme="1"/>
      <name val="Arial"/>
      <family val="2"/>
    </font>
    <font>
      <b/>
      <sz val="11"/>
      <color theme="1"/>
      <name val="Arial"/>
      <family val="2"/>
    </font>
    <font>
      <b/>
      <sz val="18"/>
      <color theme="1"/>
      <name val="Calibri"/>
      <family val="2"/>
      <scheme val="minor"/>
    </font>
    <font>
      <b/>
      <sz val="16"/>
      <name val="Arial"/>
      <family val="2"/>
    </font>
    <font>
      <i/>
      <sz val="11"/>
      <name val="Arial"/>
      <family val="2"/>
    </font>
  </fonts>
  <fills count="2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3"/>
        <bgColor indexed="64"/>
      </patternFill>
    </fill>
    <fill>
      <patternFill patternType="solid">
        <fgColor theme="9"/>
        <bgColor indexed="64"/>
      </patternFill>
    </fill>
    <fill>
      <patternFill patternType="solid">
        <fgColor theme="4" tint="0.39997558519241921"/>
        <bgColor indexed="64"/>
      </patternFill>
    </fill>
  </fills>
  <borders count="50">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2" fillId="2" borderId="0" applyNumberFormat="0" applyBorder="0" applyAlignment="0" applyProtection="0"/>
    <xf numFmtId="164" fontId="2" fillId="0" borderId="0" applyFill="0" applyBorder="0" applyAlignment="0" applyProtection="0"/>
    <xf numFmtId="0" fontId="2" fillId="0" borderId="0"/>
    <xf numFmtId="9" fontId="17"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97">
    <xf numFmtId="0" fontId="0" fillId="0" borderId="0" xfId="0"/>
    <xf numFmtId="0" fontId="18" fillId="0" borderId="1" xfId="0" applyFont="1" applyFill="1" applyBorder="1" applyAlignment="1">
      <alignment horizontal="justify" vertical="center" wrapText="1"/>
    </xf>
    <xf numFmtId="0" fontId="18" fillId="0" borderId="2" xfId="0" applyFont="1" applyFill="1" applyBorder="1" applyAlignment="1">
      <alignment horizontal="center" vertical="center" wrapText="1"/>
    </xf>
    <xf numFmtId="0" fontId="0" fillId="0" borderId="0" xfId="0" applyAlignment="1">
      <alignment wrapText="1"/>
    </xf>
    <xf numFmtId="0" fontId="18" fillId="0" borderId="3" xfId="0"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18" fillId="0" borderId="4" xfId="0" applyFont="1" applyFill="1" applyBorder="1" applyAlignment="1">
      <alignment horizontal="justify" vertical="center" wrapText="1"/>
    </xf>
    <xf numFmtId="0" fontId="18" fillId="0" borderId="5" xfId="0" applyFont="1" applyFill="1" applyBorder="1" applyAlignment="1">
      <alignment horizontal="justify" vertical="center" wrapText="1"/>
    </xf>
    <xf numFmtId="0" fontId="18" fillId="0" borderId="6"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19" fillId="0" borderId="0" xfId="0" applyFont="1" applyAlignment="1">
      <alignment horizontal="justify"/>
    </xf>
    <xf numFmtId="0" fontId="20" fillId="6" borderId="7" xfId="0" applyFont="1" applyFill="1" applyBorder="1" applyAlignment="1">
      <alignment horizontal="justify" vertical="center" wrapText="1"/>
    </xf>
    <xf numFmtId="0" fontId="20" fillId="7" borderId="7" xfId="0" applyFont="1" applyFill="1" applyBorder="1" applyAlignment="1">
      <alignment horizontal="justify" vertical="center" wrapText="1"/>
    </xf>
    <xf numFmtId="0" fontId="6" fillId="8" borderId="2" xfId="0" applyFont="1" applyFill="1" applyBorder="1" applyAlignment="1">
      <alignment horizontal="center" vertical="center" wrapText="1"/>
    </xf>
    <xf numFmtId="0" fontId="6" fillId="8" borderId="2" xfId="0" applyFont="1" applyFill="1" applyBorder="1" applyAlignment="1">
      <alignment horizontal="justify" vertical="center" wrapText="1"/>
    </xf>
    <xf numFmtId="0" fontId="20" fillId="8" borderId="7" xfId="0" applyFont="1" applyFill="1" applyBorder="1" applyAlignment="1">
      <alignment horizontal="justify" vertical="center" wrapText="1"/>
    </xf>
    <xf numFmtId="0" fontId="20" fillId="8" borderId="8" xfId="0" applyFont="1" applyFill="1" applyBorder="1" applyAlignment="1">
      <alignment horizontal="justify" vertical="center" wrapText="1"/>
    </xf>
    <xf numFmtId="0" fontId="6" fillId="9" borderId="9" xfId="0" applyFont="1" applyFill="1" applyBorder="1" applyAlignment="1">
      <alignment horizontal="justify" vertical="center" wrapText="1"/>
    </xf>
    <xf numFmtId="0" fontId="6" fillId="9" borderId="7" xfId="0" applyFont="1" applyFill="1" applyBorder="1" applyAlignment="1">
      <alignment horizontal="justify" vertical="center" wrapText="1"/>
    </xf>
    <xf numFmtId="0" fontId="6" fillId="10" borderId="2" xfId="0" applyFont="1" applyFill="1" applyBorder="1" applyAlignment="1">
      <alignment horizontal="justify" vertical="center" wrapText="1"/>
    </xf>
    <xf numFmtId="0" fontId="6" fillId="10" borderId="7" xfId="0" applyFont="1" applyFill="1" applyBorder="1" applyAlignment="1">
      <alignment horizontal="justify" vertical="center" wrapText="1"/>
    </xf>
    <xf numFmtId="0" fontId="6" fillId="11" borderId="7" xfId="0" applyFont="1" applyFill="1" applyBorder="1" applyAlignment="1">
      <alignment horizontal="justify" vertical="center" wrapText="1"/>
    </xf>
    <xf numFmtId="0" fontId="20" fillId="11" borderId="10" xfId="0" applyFont="1" applyFill="1" applyBorder="1" applyAlignment="1">
      <alignment horizontal="justify" vertical="center" wrapText="1"/>
    </xf>
    <xf numFmtId="0" fontId="20" fillId="11" borderId="7" xfId="0" applyFont="1" applyFill="1" applyBorder="1" applyAlignment="1">
      <alignment horizontal="justify" vertical="center" wrapText="1"/>
    </xf>
    <xf numFmtId="0" fontId="6" fillId="11" borderId="2" xfId="0" applyFont="1" applyFill="1" applyBorder="1" applyAlignment="1">
      <alignment vertical="center" wrapText="1"/>
    </xf>
    <xf numFmtId="0" fontId="20" fillId="12" borderId="9" xfId="0" applyFont="1" applyFill="1" applyBorder="1" applyAlignment="1">
      <alignment horizontal="justify" vertical="center" wrapText="1"/>
    </xf>
    <xf numFmtId="0" fontId="20" fillId="12" borderId="7" xfId="0" applyFont="1" applyFill="1" applyBorder="1" applyAlignment="1">
      <alignment horizontal="justify" vertical="center" wrapText="1"/>
    </xf>
    <xf numFmtId="0" fontId="6" fillId="12" borderId="7" xfId="0" applyFont="1" applyFill="1" applyBorder="1" applyAlignment="1">
      <alignment horizontal="justify" vertical="center" wrapText="1"/>
    </xf>
    <xf numFmtId="0" fontId="21" fillId="12" borderId="7" xfId="0" applyFont="1" applyFill="1" applyBorder="1" applyAlignment="1">
      <alignment horizontal="justify" vertical="center" wrapText="1"/>
    </xf>
    <xf numFmtId="0" fontId="20" fillId="12" borderId="11" xfId="0" applyFont="1" applyFill="1" applyBorder="1" applyAlignment="1">
      <alignment horizontal="left" vertical="center" wrapText="1"/>
    </xf>
    <xf numFmtId="0" fontId="20" fillId="12" borderId="8" xfId="0" applyFont="1" applyFill="1" applyBorder="1" applyAlignment="1">
      <alignment horizontal="justify" vertical="center" wrapText="1"/>
    </xf>
    <xf numFmtId="0" fontId="6" fillId="12" borderId="9" xfId="0" applyFont="1" applyFill="1" applyBorder="1" applyAlignment="1">
      <alignment horizontal="justify" vertical="center" wrapText="1"/>
    </xf>
    <xf numFmtId="0" fontId="6" fillId="12" borderId="8" xfId="0" applyFont="1" applyFill="1" applyBorder="1" applyAlignment="1">
      <alignment horizontal="justify" vertical="center" wrapText="1"/>
    </xf>
    <xf numFmtId="0" fontId="22" fillId="0" borderId="3" xfId="0" applyFont="1" applyFill="1" applyBorder="1" applyAlignment="1" applyProtection="1">
      <alignment horizontal="left" vertical="center" wrapText="1"/>
      <protection locked="0"/>
    </xf>
    <xf numFmtId="0" fontId="22" fillId="0" borderId="12" xfId="0" applyFont="1" applyFill="1" applyBorder="1" applyAlignment="1" applyProtection="1">
      <alignment horizontal="left" vertical="center" wrapText="1"/>
      <protection locked="0"/>
    </xf>
    <xf numFmtId="0" fontId="22" fillId="0" borderId="3" xfId="0" applyFont="1" applyFill="1" applyBorder="1" applyAlignment="1" applyProtection="1">
      <alignment horizontal="center" vertical="center" wrapText="1"/>
      <protection locked="0"/>
    </xf>
    <xf numFmtId="9" fontId="22" fillId="0" borderId="3" xfId="0" applyNumberFormat="1" applyFont="1" applyFill="1" applyBorder="1" applyAlignment="1" applyProtection="1">
      <alignment horizontal="center" vertical="center" wrapText="1"/>
      <protection locked="0"/>
    </xf>
    <xf numFmtId="0" fontId="22" fillId="0" borderId="3" xfId="0" applyFont="1" applyFill="1" applyBorder="1" applyAlignment="1" applyProtection="1">
      <alignment horizontal="justify" vertical="center" wrapText="1"/>
      <protection locked="0"/>
    </xf>
    <xf numFmtId="10" fontId="22" fillId="0" borderId="3" xfId="0" applyNumberFormat="1"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justify" vertical="center" wrapText="1"/>
      <protection locked="0"/>
    </xf>
    <xf numFmtId="9" fontId="22" fillId="0" borderId="12" xfId="4" applyFont="1" applyFill="1" applyBorder="1" applyAlignment="1" applyProtection="1">
      <alignment horizontal="center" vertical="center" wrapText="1"/>
      <protection locked="0"/>
    </xf>
    <xf numFmtId="9" fontId="22" fillId="0" borderId="12" xfId="0" applyNumberFormat="1" applyFont="1" applyFill="1" applyBorder="1" applyAlignment="1" applyProtection="1">
      <alignment horizontal="center" vertical="center" wrapText="1"/>
      <protection locked="0"/>
    </xf>
    <xf numFmtId="1" fontId="22" fillId="0" borderId="12" xfId="0" applyNumberFormat="1" applyFont="1" applyFill="1" applyBorder="1" applyAlignment="1" applyProtection="1">
      <alignment horizontal="center" vertical="center" wrapText="1"/>
      <protection locked="0"/>
    </xf>
    <xf numFmtId="1" fontId="22" fillId="0" borderId="12" xfId="0" applyNumberFormat="1" applyFont="1" applyFill="1" applyBorder="1" applyAlignment="1" applyProtection="1">
      <alignment horizontal="justify" vertical="center" wrapText="1"/>
      <protection locked="0"/>
    </xf>
    <xf numFmtId="1" fontId="22" fillId="0" borderId="12" xfId="4" applyNumberFormat="1" applyFont="1" applyFill="1" applyBorder="1" applyAlignment="1" applyProtection="1">
      <alignment horizontal="center" vertical="center" wrapText="1"/>
      <protection locked="0"/>
    </xf>
    <xf numFmtId="9" fontId="23" fillId="0" borderId="3" xfId="4" applyNumberFormat="1" applyFont="1" applyFill="1" applyBorder="1" applyAlignment="1" applyProtection="1">
      <alignment horizontal="center" vertical="center" wrapText="1"/>
      <protection locked="0"/>
    </xf>
    <xf numFmtId="9" fontId="23" fillId="0" borderId="3" xfId="4" applyFont="1" applyFill="1" applyBorder="1" applyAlignment="1" applyProtection="1">
      <alignment horizontal="center" vertical="center" wrapText="1"/>
      <protection locked="0"/>
    </xf>
    <xf numFmtId="9" fontId="23" fillId="0" borderId="12" xfId="4" applyFont="1" applyFill="1" applyBorder="1" applyAlignment="1" applyProtection="1">
      <alignment horizontal="center" vertical="center" wrapText="1"/>
      <protection locked="0"/>
    </xf>
    <xf numFmtId="1" fontId="23" fillId="0" borderId="12" xfId="4" applyNumberFormat="1" applyFont="1" applyFill="1" applyBorder="1" applyAlignment="1" applyProtection="1">
      <alignment horizontal="center" vertical="center" wrapText="1"/>
      <protection locked="0"/>
    </xf>
    <xf numFmtId="0" fontId="0" fillId="0" borderId="0" xfId="0" applyProtection="1"/>
    <xf numFmtId="0" fontId="7" fillId="7" borderId="13" xfId="0" applyFont="1" applyFill="1" applyBorder="1" applyAlignment="1" applyProtection="1">
      <alignment vertical="center" wrapText="1"/>
    </xf>
    <xf numFmtId="0" fontId="8" fillId="7" borderId="14" xfId="0" applyFont="1" applyFill="1" applyBorder="1" applyAlignment="1" applyProtection="1">
      <alignment horizontal="center" vertical="center" wrapText="1"/>
    </xf>
    <xf numFmtId="0" fontId="24" fillId="7" borderId="0" xfId="0" applyFont="1" applyFill="1" applyProtection="1"/>
    <xf numFmtId="14" fontId="7" fillId="0" borderId="2" xfId="0" applyNumberFormat="1" applyFont="1" applyFill="1" applyBorder="1" applyAlignment="1" applyProtection="1">
      <alignment horizontal="center" vertical="center" wrapText="1"/>
    </xf>
    <xf numFmtId="0" fontId="1" fillId="7" borderId="0" xfId="0" applyFont="1" applyFill="1" applyBorder="1" applyAlignment="1" applyProtection="1">
      <alignment vertical="center" wrapText="1"/>
    </xf>
    <xf numFmtId="0" fontId="2" fillId="7" borderId="0" xfId="0" applyFont="1" applyFill="1" applyBorder="1" applyAlignment="1" applyProtection="1">
      <alignment vertical="center" wrapText="1"/>
    </xf>
    <xf numFmtId="0" fontId="3" fillId="7" borderId="0" xfId="0" applyFont="1" applyFill="1" applyBorder="1" applyAlignment="1" applyProtection="1">
      <alignment vertical="center" wrapText="1"/>
    </xf>
    <xf numFmtId="0" fontId="3" fillId="7" borderId="0" xfId="0" applyFont="1" applyFill="1" applyBorder="1" applyAlignment="1" applyProtection="1">
      <alignment horizontal="center" vertical="center" wrapText="1"/>
    </xf>
    <xf numFmtId="0" fontId="7" fillId="7" borderId="0" xfId="0" applyFont="1" applyFill="1" applyBorder="1" applyAlignment="1" applyProtection="1">
      <alignment vertical="center" wrapText="1"/>
    </xf>
    <xf numFmtId="0" fontId="8" fillId="7" borderId="0" xfId="0" applyFont="1" applyFill="1" applyBorder="1" applyAlignment="1" applyProtection="1">
      <alignment horizontal="center" vertical="center" wrapText="1"/>
    </xf>
    <xf numFmtId="0" fontId="11" fillId="5" borderId="0" xfId="0" applyFont="1" applyFill="1" applyBorder="1" applyAlignment="1" applyProtection="1">
      <alignment horizontal="left" vertical="center" wrapText="1"/>
    </xf>
    <xf numFmtId="0" fontId="11" fillId="5" borderId="0" xfId="0" applyFont="1" applyFill="1" applyBorder="1" applyAlignment="1" applyProtection="1">
      <alignment horizontal="center" vertical="center" wrapText="1"/>
    </xf>
    <xf numFmtId="0" fontId="24" fillId="7" borderId="0" xfId="0" applyFont="1" applyFill="1" applyAlignment="1" applyProtection="1">
      <alignment horizontal="justify" vertical="center" wrapText="1"/>
    </xf>
    <xf numFmtId="0" fontId="1" fillId="14" borderId="17" xfId="0" applyFont="1" applyFill="1" applyBorder="1" applyAlignment="1" applyProtection="1">
      <alignment vertical="center" wrapText="1"/>
    </xf>
    <xf numFmtId="0" fontId="1" fillId="14" borderId="18" xfId="0" applyFont="1" applyFill="1" applyBorder="1" applyAlignment="1" applyProtection="1">
      <alignment vertical="center" wrapText="1"/>
    </xf>
    <xf numFmtId="0" fontId="1" fillId="14" borderId="18" xfId="0" applyFont="1" applyFill="1" applyBorder="1" applyAlignment="1" applyProtection="1">
      <alignment horizontal="center" vertical="center" wrapText="1"/>
    </xf>
    <xf numFmtId="0" fontId="1" fillId="15" borderId="9" xfId="0" applyFont="1" applyFill="1" applyBorder="1" applyAlignment="1" applyProtection="1">
      <alignment horizontal="center" vertical="center" wrapText="1"/>
    </xf>
    <xf numFmtId="0" fontId="1" fillId="16" borderId="19" xfId="0" applyFont="1" applyFill="1" applyBorder="1" applyAlignment="1" applyProtection="1">
      <alignment horizontal="center" vertical="center" wrapText="1"/>
    </xf>
    <xf numFmtId="0" fontId="1" fillId="16" borderId="5" xfId="0" applyFont="1" applyFill="1" applyBorder="1" applyAlignment="1" applyProtection="1">
      <alignment horizontal="center" vertical="center" wrapText="1"/>
    </xf>
    <xf numFmtId="0" fontId="1" fillId="15" borderId="15" xfId="0" applyFont="1" applyFill="1" applyBorder="1" applyAlignment="1" applyProtection="1">
      <alignment horizontal="center" vertical="center" wrapText="1"/>
    </xf>
    <xf numFmtId="0" fontId="1" fillId="15" borderId="20" xfId="0" applyFont="1" applyFill="1" applyBorder="1" applyAlignment="1" applyProtection="1">
      <alignment horizontal="center" vertical="center" wrapText="1"/>
    </xf>
    <xf numFmtId="0" fontId="1" fillId="15" borderId="7" xfId="0" applyFont="1" applyFill="1" applyBorder="1" applyAlignment="1" applyProtection="1">
      <alignment horizontal="center" vertical="center" wrapText="1"/>
    </xf>
    <xf numFmtId="0" fontId="1" fillId="15" borderId="2" xfId="0" applyFont="1" applyFill="1" applyBorder="1" applyAlignment="1" applyProtection="1">
      <alignment horizontal="center" vertical="center" wrapText="1"/>
    </xf>
    <xf numFmtId="0" fontId="1" fillId="17" borderId="2" xfId="0" applyFont="1" applyFill="1" applyBorder="1" applyAlignment="1" applyProtection="1">
      <alignment horizontal="center" vertical="center" wrapText="1"/>
    </xf>
    <xf numFmtId="0" fontId="1" fillId="18" borderId="2" xfId="0" applyFont="1" applyFill="1" applyBorder="1" applyAlignment="1" applyProtection="1">
      <alignment horizontal="center" vertical="center" wrapText="1"/>
    </xf>
    <xf numFmtId="0" fontId="1" fillId="9" borderId="2" xfId="0" applyFont="1" applyFill="1" applyBorder="1" applyAlignment="1" applyProtection="1">
      <alignment horizontal="center" vertical="center" wrapText="1"/>
    </xf>
    <xf numFmtId="0" fontId="1" fillId="19" borderId="2" xfId="0" applyFont="1" applyFill="1" applyBorder="1" applyAlignment="1" applyProtection="1">
      <alignment horizontal="center" vertical="center" wrapText="1"/>
    </xf>
    <xf numFmtId="0" fontId="1" fillId="16" borderId="21" xfId="0" applyFont="1" applyFill="1" applyBorder="1" applyAlignment="1" applyProtection="1">
      <alignment horizontal="center" vertical="center" wrapText="1"/>
    </xf>
    <xf numFmtId="0" fontId="1" fillId="16" borderId="21" xfId="0" applyFont="1" applyFill="1" applyBorder="1" applyAlignment="1" applyProtection="1">
      <alignment vertical="center" wrapText="1"/>
    </xf>
    <xf numFmtId="0" fontId="1" fillId="15" borderId="22" xfId="0" applyFont="1" applyFill="1" applyBorder="1" applyAlignment="1" applyProtection="1">
      <alignment horizontal="center" vertical="center" wrapText="1"/>
    </xf>
    <xf numFmtId="0" fontId="1" fillId="15" borderId="23" xfId="0" applyFont="1" applyFill="1" applyBorder="1" applyAlignment="1" applyProtection="1">
      <alignment horizontal="center" vertical="center" wrapText="1"/>
    </xf>
    <xf numFmtId="0" fontId="1" fillId="15" borderId="11" xfId="0" applyFont="1" applyFill="1" applyBorder="1" applyAlignment="1" applyProtection="1">
      <alignment horizontal="center" vertical="center" wrapText="1"/>
    </xf>
    <xf numFmtId="0" fontId="1" fillId="15" borderId="6" xfId="0" applyFont="1" applyFill="1" applyBorder="1" applyAlignment="1" applyProtection="1">
      <alignment horizontal="center" vertical="center" wrapText="1"/>
    </xf>
    <xf numFmtId="0" fontId="25" fillId="15" borderId="6" xfId="0" applyFont="1" applyFill="1" applyBorder="1" applyProtection="1"/>
    <xf numFmtId="0" fontId="1" fillId="17" borderId="6" xfId="0" applyFont="1" applyFill="1" applyBorder="1" applyAlignment="1" applyProtection="1">
      <alignment horizontal="center" vertical="center" wrapText="1"/>
    </xf>
    <xf numFmtId="0" fontId="1" fillId="20" borderId="6" xfId="0" applyFont="1" applyFill="1" applyBorder="1" applyAlignment="1" applyProtection="1">
      <alignment horizontal="center" vertical="center" wrapText="1"/>
    </xf>
    <xf numFmtId="0" fontId="1" fillId="18" borderId="6" xfId="0" applyFont="1" applyFill="1" applyBorder="1" applyAlignment="1" applyProtection="1">
      <alignment horizontal="center" vertical="center" wrapText="1"/>
    </xf>
    <xf numFmtId="0" fontId="1" fillId="9" borderId="6" xfId="0" applyFont="1" applyFill="1" applyBorder="1" applyAlignment="1" applyProtection="1">
      <alignment horizontal="center" vertical="center" wrapText="1"/>
    </xf>
    <xf numFmtId="0" fontId="1" fillId="19" borderId="6"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22" fillId="0" borderId="2" xfId="0" applyFont="1" applyFill="1" applyBorder="1" applyAlignment="1" applyProtection="1">
      <alignment vertical="center" wrapText="1"/>
    </xf>
    <xf numFmtId="0" fontId="13" fillId="0" borderId="2" xfId="0" applyFont="1" applyFill="1" applyBorder="1" applyAlignment="1" applyProtection="1">
      <alignment horizontal="left" vertical="center" wrapText="1"/>
    </xf>
    <xf numFmtId="9" fontId="13" fillId="0" borderId="2"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1" fontId="22" fillId="0" borderId="2" xfId="4" applyNumberFormat="1" applyFont="1" applyFill="1" applyBorder="1" applyAlignment="1" applyProtection="1">
      <alignment horizontal="center" vertical="center"/>
    </xf>
    <xf numFmtId="1" fontId="22" fillId="0" borderId="2" xfId="0" applyNumberFormat="1" applyFont="1" applyFill="1" applyBorder="1" applyAlignment="1" applyProtection="1">
      <alignment horizontal="center" vertical="center"/>
    </xf>
    <xf numFmtId="0" fontId="22" fillId="0" borderId="2" xfId="0" applyFont="1" applyFill="1" applyBorder="1" applyAlignment="1" applyProtection="1">
      <alignment horizontal="center" vertical="center"/>
    </xf>
    <xf numFmtId="0" fontId="22" fillId="0" borderId="2" xfId="0" applyFont="1" applyFill="1" applyBorder="1" applyAlignment="1" applyProtection="1">
      <alignment horizontal="center" vertical="center" wrapText="1"/>
    </xf>
    <xf numFmtId="9" fontId="22" fillId="0" borderId="3" xfId="0" applyNumberFormat="1" applyFont="1" applyFill="1" applyBorder="1" applyAlignment="1" applyProtection="1">
      <alignment horizontal="center" vertical="center" wrapText="1"/>
    </xf>
    <xf numFmtId="9" fontId="13" fillId="0" borderId="3" xfId="4" applyFont="1" applyFill="1" applyBorder="1" applyAlignment="1" applyProtection="1">
      <alignment horizontal="center" vertical="center" wrapText="1"/>
    </xf>
    <xf numFmtId="1" fontId="22" fillId="0" borderId="3" xfId="4" applyNumberFormat="1" applyFont="1" applyFill="1" applyBorder="1" applyAlignment="1" applyProtection="1">
      <alignment horizontal="center" vertical="center" wrapText="1"/>
    </xf>
    <xf numFmtId="0" fontId="13" fillId="0" borderId="3" xfId="4" applyNumberFormat="1" applyFont="1" applyFill="1" applyBorder="1" applyAlignment="1" applyProtection="1">
      <alignment horizontal="center" vertical="center" wrapText="1"/>
    </xf>
    <xf numFmtId="1" fontId="22" fillId="0" borderId="3" xfId="0" applyNumberFormat="1" applyFont="1" applyFill="1" applyBorder="1" applyAlignment="1" applyProtection="1">
      <alignment horizontal="center" vertical="center" wrapText="1"/>
    </xf>
    <xf numFmtId="0" fontId="22" fillId="0" borderId="0" xfId="0" applyFont="1" applyFill="1" applyProtection="1"/>
    <xf numFmtId="165" fontId="13" fillId="0" borderId="2" xfId="0" applyNumberFormat="1" applyFont="1" applyFill="1" applyBorder="1" applyAlignment="1" applyProtection="1">
      <alignment horizontal="center" vertical="center" wrapText="1"/>
    </xf>
    <xf numFmtId="9" fontId="22" fillId="0" borderId="2" xfId="4" applyFont="1" applyFill="1" applyBorder="1" applyAlignment="1" applyProtection="1">
      <alignment horizontal="center" vertical="center"/>
    </xf>
    <xf numFmtId="9" fontId="22" fillId="0" borderId="2" xfId="0" applyNumberFormat="1" applyFont="1" applyFill="1" applyBorder="1" applyAlignment="1" applyProtection="1">
      <alignment horizontal="center" vertical="center"/>
    </xf>
    <xf numFmtId="9" fontId="23" fillId="0" borderId="2" xfId="0" applyNumberFormat="1" applyFont="1" applyFill="1" applyBorder="1" applyAlignment="1" applyProtection="1">
      <alignment horizontal="center" vertical="center"/>
    </xf>
    <xf numFmtId="9" fontId="22" fillId="0" borderId="3" xfId="4" applyNumberFormat="1" applyFont="1" applyFill="1" applyBorder="1" applyAlignment="1" applyProtection="1">
      <alignment horizontal="center" vertical="center" wrapText="1"/>
    </xf>
    <xf numFmtId="9" fontId="13" fillId="0" borderId="3" xfId="4" applyNumberFormat="1" applyFont="1" applyFill="1" applyBorder="1" applyAlignment="1" applyProtection="1">
      <alignment horizontal="center" vertical="center" wrapText="1"/>
    </xf>
    <xf numFmtId="9" fontId="13" fillId="0" borderId="2" xfId="0" applyNumberFormat="1" applyFont="1" applyFill="1" applyBorder="1" applyAlignment="1" applyProtection="1">
      <alignment horizontal="left" vertical="center" wrapText="1"/>
    </xf>
    <xf numFmtId="9" fontId="12" fillId="0" borderId="2" xfId="0" applyNumberFormat="1" applyFont="1" applyFill="1" applyBorder="1" applyAlignment="1" applyProtection="1">
      <alignment horizontal="center" vertical="center"/>
    </xf>
    <xf numFmtId="9" fontId="13" fillId="0" borderId="2" xfId="0" applyNumberFormat="1" applyFont="1" applyFill="1" applyBorder="1" applyAlignment="1" applyProtection="1">
      <alignment horizontal="center" vertical="center"/>
    </xf>
    <xf numFmtId="0" fontId="26" fillId="0" borderId="2" xfId="0" applyFont="1" applyFill="1" applyBorder="1" applyAlignment="1" applyProtection="1">
      <alignment vertical="center" wrapText="1"/>
    </xf>
    <xf numFmtId="3" fontId="22" fillId="0" borderId="2" xfId="0" applyNumberFormat="1" applyFont="1" applyFill="1" applyBorder="1" applyAlignment="1" applyProtection="1">
      <alignment horizontal="center" vertical="center"/>
    </xf>
    <xf numFmtId="9" fontId="22" fillId="0" borderId="2"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justify" vertical="center" wrapText="1"/>
    </xf>
    <xf numFmtId="0" fontId="26" fillId="0" borderId="2" xfId="0" applyFont="1" applyFill="1" applyBorder="1" applyAlignment="1" applyProtection="1">
      <alignment horizontal="center" vertical="center" wrapText="1"/>
    </xf>
    <xf numFmtId="1" fontId="13" fillId="0" borderId="2" xfId="0" applyNumberFormat="1" applyFont="1" applyFill="1" applyBorder="1" applyAlignment="1" applyProtection="1">
      <alignment horizontal="center" vertical="center" wrapText="1"/>
    </xf>
    <xf numFmtId="1" fontId="12" fillId="0" borderId="2" xfId="0" applyNumberFormat="1" applyFont="1" applyFill="1" applyBorder="1" applyAlignment="1" applyProtection="1">
      <alignment horizontal="center" vertical="center" wrapText="1"/>
    </xf>
    <xf numFmtId="1" fontId="22" fillId="0" borderId="12" xfId="0" applyNumberFormat="1" applyFont="1" applyFill="1" applyBorder="1" applyAlignment="1" applyProtection="1">
      <alignment horizontal="center" vertical="center" wrapText="1"/>
    </xf>
    <xf numFmtId="1" fontId="22" fillId="0" borderId="12" xfId="4" applyNumberFormat="1" applyFont="1" applyFill="1" applyBorder="1" applyAlignment="1" applyProtection="1">
      <alignment horizontal="center" vertical="center" wrapText="1"/>
    </xf>
    <xf numFmtId="0" fontId="22" fillId="7" borderId="2" xfId="0" applyFont="1" applyFill="1" applyBorder="1" applyAlignment="1" applyProtection="1">
      <alignment vertical="center" wrapText="1"/>
    </xf>
    <xf numFmtId="0" fontId="22" fillId="0" borderId="2" xfId="0" applyFont="1" applyFill="1" applyBorder="1" applyAlignment="1" applyProtection="1">
      <alignment horizontal="justify" vertical="center" wrapText="1"/>
    </xf>
    <xf numFmtId="0" fontId="1" fillId="21" borderId="24" xfId="0" applyFont="1" applyFill="1" applyBorder="1" applyAlignment="1" applyProtection="1">
      <alignment vertical="center" wrapText="1"/>
    </xf>
    <xf numFmtId="9" fontId="27" fillId="7" borderId="25" xfId="4" applyFont="1" applyFill="1" applyBorder="1" applyAlignment="1" applyProtection="1">
      <alignment horizontal="center" vertical="center" wrapText="1"/>
    </xf>
    <xf numFmtId="9" fontId="28" fillId="7" borderId="26" xfId="4" applyFont="1" applyFill="1" applyBorder="1" applyAlignment="1" applyProtection="1">
      <alignment horizontal="center" vertical="center" wrapText="1"/>
    </xf>
    <xf numFmtId="0" fontId="0" fillId="0" borderId="27" xfId="0" applyBorder="1" applyProtection="1"/>
    <xf numFmtId="0" fontId="29" fillId="7" borderId="27" xfId="0" applyFont="1" applyFill="1" applyBorder="1" applyAlignment="1" applyProtection="1">
      <alignment vertical="center" wrapText="1"/>
    </xf>
    <xf numFmtId="0" fontId="30" fillId="7" borderId="27" xfId="0" applyFont="1" applyFill="1" applyBorder="1" applyAlignment="1" applyProtection="1">
      <alignment horizontal="center" vertical="center" wrapText="1"/>
    </xf>
    <xf numFmtId="9" fontId="2" fillId="7" borderId="28" xfId="4" applyFont="1" applyFill="1" applyBorder="1" applyAlignment="1" applyProtection="1">
      <alignment horizontal="center" vertical="center" wrapText="1"/>
    </xf>
    <xf numFmtId="0" fontId="29" fillId="7" borderId="28" xfId="0" applyFont="1" applyFill="1" applyBorder="1" applyAlignment="1" applyProtection="1">
      <alignment vertical="center" wrapText="1"/>
    </xf>
    <xf numFmtId="0" fontId="19" fillId="7" borderId="28" xfId="0" applyFont="1" applyFill="1" applyBorder="1" applyAlignment="1" applyProtection="1">
      <alignment vertical="center" wrapText="1"/>
    </xf>
    <xf numFmtId="9" fontId="9" fillId="7" borderId="28" xfId="4" applyFont="1" applyFill="1" applyBorder="1" applyAlignment="1" applyProtection="1">
      <alignment horizontal="center" vertical="center" wrapText="1"/>
    </xf>
    <xf numFmtId="9" fontId="2" fillId="7" borderId="28" xfId="4" applyFont="1" applyFill="1" applyBorder="1" applyAlignment="1" applyProtection="1">
      <alignment vertical="center" wrapText="1"/>
    </xf>
    <xf numFmtId="0" fontId="24" fillId="7" borderId="0" xfId="0" applyFont="1" applyFill="1" applyAlignment="1" applyProtection="1">
      <alignment horizontal="center"/>
    </xf>
    <xf numFmtId="0" fontId="29" fillId="7" borderId="0" xfId="0" applyFont="1" applyFill="1" applyBorder="1" applyAlignment="1" applyProtection="1">
      <alignment vertical="center" wrapText="1"/>
    </xf>
    <xf numFmtId="0" fontId="29" fillId="7" borderId="0" xfId="0" applyFont="1" applyFill="1" applyBorder="1" applyAlignment="1" applyProtection="1">
      <alignment horizontal="justify" vertical="center" wrapText="1"/>
    </xf>
    <xf numFmtId="0" fontId="29" fillId="7" borderId="0" xfId="0" applyFont="1" applyFill="1" applyProtection="1"/>
    <xf numFmtId="9" fontId="2" fillId="7" borderId="0" xfId="4" applyFont="1" applyFill="1" applyBorder="1" applyAlignment="1" applyProtection="1">
      <alignment horizontal="center" vertical="center" wrapText="1"/>
    </xf>
    <xf numFmtId="0" fontId="24" fillId="7" borderId="0" xfId="0" applyFont="1" applyFill="1" applyBorder="1" applyProtection="1"/>
    <xf numFmtId="0" fontId="25" fillId="7" borderId="0" xfId="0" applyFont="1" applyFill="1" applyBorder="1" applyAlignment="1" applyProtection="1">
      <alignment vertical="top" wrapText="1"/>
    </xf>
    <xf numFmtId="0" fontId="25" fillId="7" borderId="0" xfId="0" applyFont="1" applyFill="1" applyBorder="1" applyAlignment="1" applyProtection="1">
      <alignment horizontal="center" vertical="center" wrapText="1"/>
    </xf>
    <xf numFmtId="0" fontId="30" fillId="7" borderId="29" xfId="0" applyFont="1" applyFill="1" applyBorder="1" applyAlignment="1" applyProtection="1">
      <alignment horizontal="center" vertical="center" wrapText="1"/>
    </xf>
    <xf numFmtId="0" fontId="29" fillId="7" borderId="7" xfId="0" applyFont="1" applyFill="1" applyBorder="1" applyAlignment="1" applyProtection="1">
      <alignment horizontal="justify" vertical="center" wrapText="1"/>
    </xf>
    <xf numFmtId="0" fontId="29" fillId="7" borderId="15" xfId="0" applyFont="1" applyFill="1" applyBorder="1" applyAlignment="1" applyProtection="1">
      <alignment horizontal="center" vertical="top" wrapText="1"/>
    </xf>
    <xf numFmtId="0" fontId="29" fillId="7" borderId="15" xfId="0" applyFont="1" applyFill="1" applyBorder="1" applyAlignment="1" applyProtection="1">
      <alignment horizontal="center" vertical="center" wrapText="1"/>
    </xf>
    <xf numFmtId="0" fontId="24" fillId="7" borderId="0" xfId="0" applyFont="1" applyFill="1" applyAlignment="1" applyProtection="1">
      <alignment vertical="top" wrapText="1"/>
    </xf>
    <xf numFmtId="0" fontId="0" fillId="0" borderId="0" xfId="0" applyAlignment="1" applyProtection="1">
      <alignment horizontal="justify" vertical="center" wrapText="1"/>
    </xf>
    <xf numFmtId="0" fontId="0" fillId="0" borderId="0" xfId="0" applyBorder="1" applyProtection="1"/>
    <xf numFmtId="0" fontId="31" fillId="0" borderId="0" xfId="0" applyFont="1" applyBorder="1" applyAlignment="1" applyProtection="1">
      <alignment vertical="center" wrapText="1"/>
    </xf>
    <xf numFmtId="0" fontId="32" fillId="22" borderId="30" xfId="0" applyFont="1" applyFill="1" applyBorder="1" applyAlignment="1" applyProtection="1">
      <alignment horizontal="center" vertical="center" wrapText="1"/>
    </xf>
    <xf numFmtId="0" fontId="33" fillId="22" borderId="15" xfId="0" applyFont="1" applyFill="1" applyBorder="1" applyAlignment="1" applyProtection="1">
      <alignment vertical="center" wrapText="1"/>
    </xf>
    <xf numFmtId="0" fontId="31" fillId="0" borderId="0" xfId="0" applyFont="1" applyBorder="1" applyProtection="1"/>
    <xf numFmtId="0" fontId="32" fillId="22" borderId="30" xfId="0" applyFont="1" applyFill="1" applyBorder="1" applyAlignment="1" applyProtection="1">
      <alignment horizontal="center" vertical="center"/>
    </xf>
    <xf numFmtId="0" fontId="32" fillId="22" borderId="2" xfId="0" applyFont="1" applyFill="1" applyBorder="1" applyAlignment="1" applyProtection="1">
      <alignment horizontal="center" vertical="center"/>
    </xf>
    <xf numFmtId="0" fontId="25" fillId="8" borderId="30" xfId="0" applyFont="1" applyFill="1" applyBorder="1" applyAlignment="1" applyProtection="1"/>
    <xf numFmtId="0" fontId="25" fillId="0" borderId="2" xfId="0" applyFont="1" applyBorder="1" applyAlignment="1" applyProtection="1">
      <alignment horizontal="left"/>
    </xf>
    <xf numFmtId="0" fontId="24" fillId="8" borderId="2" xfId="0" applyFont="1" applyFill="1" applyBorder="1" applyAlignment="1" applyProtection="1"/>
    <xf numFmtId="0" fontId="24" fillId="0" borderId="2" xfId="0" applyFont="1" applyBorder="1" applyAlignment="1" applyProtection="1">
      <alignment horizontal="left"/>
    </xf>
    <xf numFmtId="0" fontId="24" fillId="8" borderId="30" xfId="0" applyFont="1" applyFill="1" applyBorder="1" applyAlignment="1" applyProtection="1"/>
    <xf numFmtId="0" fontId="34" fillId="0" borderId="0" xfId="0" applyFont="1" applyAlignment="1" applyProtection="1">
      <alignment horizontal="left"/>
    </xf>
    <xf numFmtId="0" fontId="35" fillId="0" borderId="2" xfId="0" applyFont="1" applyBorder="1" applyAlignment="1" applyProtection="1">
      <alignment horizontal="left"/>
    </xf>
    <xf numFmtId="0" fontId="25" fillId="8" borderId="2" xfId="0" applyFont="1" applyFill="1" applyBorder="1" applyAlignment="1" applyProtection="1"/>
    <xf numFmtId="0" fontId="22" fillId="0" borderId="2" xfId="0" applyFont="1" applyFill="1" applyBorder="1" applyAlignment="1" applyProtection="1">
      <alignment horizontal="center" vertical="center" wrapText="1"/>
      <protection locked="0"/>
    </xf>
    <xf numFmtId="3" fontId="22" fillId="0" borderId="2" xfId="0" applyNumberFormat="1" applyFont="1" applyFill="1" applyBorder="1" applyAlignment="1">
      <alignment horizontal="center" vertical="center"/>
    </xf>
    <xf numFmtId="0" fontId="22" fillId="0" borderId="2" xfId="0" applyFont="1" applyFill="1" applyBorder="1" applyAlignment="1" applyProtection="1">
      <alignment horizontal="center" vertical="center" wrapText="1"/>
      <protection locked="0"/>
    </xf>
    <xf numFmtId="0" fontId="22" fillId="0" borderId="2" xfId="0" applyFont="1" applyFill="1" applyBorder="1" applyAlignment="1">
      <alignment horizontal="center" vertical="center"/>
    </xf>
    <xf numFmtId="10" fontId="8" fillId="7" borderId="28" xfId="4" applyNumberFormat="1" applyFont="1" applyFill="1" applyBorder="1" applyAlignment="1" applyProtection="1">
      <alignment horizontal="center" vertical="center" wrapText="1"/>
    </xf>
    <xf numFmtId="0" fontId="7" fillId="7"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14" fontId="7" fillId="0" borderId="0" xfId="0" applyNumberFormat="1"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8" fillId="7" borderId="31" xfId="0" applyFont="1" applyFill="1" applyBorder="1" applyAlignment="1" applyProtection="1">
      <alignment horizontal="center" vertical="center" wrapText="1"/>
    </xf>
    <xf numFmtId="0" fontId="7" fillId="7" borderId="32" xfId="0" applyFont="1" applyFill="1" applyBorder="1" applyAlignment="1" applyProtection="1">
      <alignment vertical="center" wrapText="1"/>
    </xf>
    <xf numFmtId="0" fontId="36" fillId="0" borderId="2" xfId="0" applyFont="1" applyFill="1" applyBorder="1" applyAlignment="1" applyProtection="1">
      <alignment horizontal="center" vertical="center" wrapText="1"/>
    </xf>
    <xf numFmtId="0" fontId="37" fillId="0" borderId="2" xfId="0" applyFont="1" applyFill="1" applyBorder="1" applyAlignment="1" applyProtection="1">
      <alignment vertical="center" wrapText="1"/>
    </xf>
    <xf numFmtId="0" fontId="37" fillId="0" borderId="2" xfId="0" applyFont="1" applyFill="1" applyBorder="1" applyAlignment="1" applyProtection="1">
      <alignment horizontal="justify" vertical="center" wrapText="1"/>
    </xf>
    <xf numFmtId="165" fontId="37" fillId="0" borderId="2" xfId="4" applyNumberFormat="1" applyFont="1" applyFill="1" applyBorder="1" applyAlignment="1" applyProtection="1">
      <alignment horizontal="center" vertical="center" wrapText="1"/>
    </xf>
    <xf numFmtId="0" fontId="37" fillId="0" borderId="2" xfId="0" applyFont="1" applyFill="1" applyBorder="1" applyAlignment="1" applyProtection="1">
      <alignment horizontal="center" vertical="center" wrapText="1"/>
    </xf>
    <xf numFmtId="0" fontId="37" fillId="0" borderId="2" xfId="0" applyFont="1" applyFill="1" applyBorder="1" applyAlignment="1" applyProtection="1">
      <alignment horizontal="left" vertical="center" wrapText="1"/>
    </xf>
    <xf numFmtId="9" fontId="36" fillId="0" borderId="2" xfId="4" applyFont="1" applyFill="1" applyBorder="1" applyAlignment="1" applyProtection="1">
      <alignment horizontal="center" vertical="center" wrapText="1"/>
    </xf>
    <xf numFmtId="0" fontId="37" fillId="0" borderId="2" xfId="0" applyFont="1" applyFill="1" applyBorder="1" applyAlignment="1" applyProtection="1">
      <alignment horizontal="center" vertical="center"/>
    </xf>
    <xf numFmtId="3" fontId="37" fillId="0" borderId="3" xfId="0" applyNumberFormat="1" applyFont="1" applyFill="1" applyBorder="1" applyAlignment="1" applyProtection="1">
      <alignment horizontal="center" vertical="center" wrapText="1"/>
    </xf>
    <xf numFmtId="1" fontId="37" fillId="0" borderId="12" xfId="0" applyNumberFormat="1" applyFont="1" applyFill="1" applyBorder="1" applyAlignment="1" applyProtection="1">
      <alignment horizontal="center" vertical="center" wrapText="1"/>
      <protection locked="0"/>
    </xf>
    <xf numFmtId="9" fontId="37" fillId="0" borderId="3" xfId="4" applyFont="1" applyFill="1" applyBorder="1" applyAlignment="1" applyProtection="1">
      <alignment horizontal="center" vertical="center" wrapText="1"/>
    </xf>
    <xf numFmtId="0" fontId="37" fillId="0" borderId="12" xfId="0" applyFont="1" applyFill="1" applyBorder="1" applyAlignment="1" applyProtection="1">
      <alignment horizontal="justify" vertical="center" wrapText="1"/>
      <protection locked="0"/>
    </xf>
    <xf numFmtId="9" fontId="37" fillId="0" borderId="12" xfId="4" applyFont="1" applyFill="1" applyBorder="1" applyAlignment="1" applyProtection="1">
      <alignment horizontal="center" vertical="center" wrapText="1"/>
      <protection locked="0"/>
    </xf>
    <xf numFmtId="0" fontId="37" fillId="0" borderId="12" xfId="0" applyFont="1" applyFill="1" applyBorder="1" applyAlignment="1" applyProtection="1">
      <alignment horizontal="center" vertical="center" wrapText="1"/>
      <protection locked="0"/>
    </xf>
    <xf numFmtId="1" fontId="37" fillId="0" borderId="12" xfId="0" applyNumberFormat="1" applyFont="1" applyFill="1" applyBorder="1" applyAlignment="1" applyProtection="1">
      <alignment horizontal="center" vertical="center" wrapText="1"/>
    </xf>
    <xf numFmtId="0" fontId="37" fillId="0" borderId="3" xfId="4" applyNumberFormat="1" applyFont="1" applyFill="1" applyBorder="1" applyAlignment="1" applyProtection="1">
      <alignment horizontal="center" vertical="center" wrapText="1"/>
    </xf>
    <xf numFmtId="9" fontId="37" fillId="0" borderId="12" xfId="0" applyNumberFormat="1" applyFont="1" applyFill="1" applyBorder="1" applyAlignment="1" applyProtection="1">
      <alignment horizontal="center" vertical="center" wrapText="1"/>
      <protection locked="0"/>
    </xf>
    <xf numFmtId="9" fontId="37" fillId="0" borderId="3" xfId="4" applyNumberFormat="1" applyFont="1" applyFill="1" applyBorder="1" applyAlignment="1" applyProtection="1">
      <alignment horizontal="center" vertical="center" wrapText="1"/>
    </xf>
    <xf numFmtId="0" fontId="37" fillId="0" borderId="12" xfId="0" applyFont="1" applyFill="1" applyBorder="1" applyAlignment="1" applyProtection="1">
      <alignment horizontal="left" vertical="center" wrapText="1"/>
      <protection locked="0"/>
    </xf>
    <xf numFmtId="0" fontId="37" fillId="0" borderId="3" xfId="0" applyFont="1" applyFill="1" applyBorder="1" applyAlignment="1" applyProtection="1">
      <alignment horizontal="center" vertical="center" wrapText="1"/>
      <protection locked="0"/>
    </xf>
    <xf numFmtId="9" fontId="37" fillId="0" borderId="3" xfId="0" applyNumberFormat="1" applyFont="1" applyFill="1" applyBorder="1" applyAlignment="1" applyProtection="1">
      <alignment horizontal="center" vertical="center" wrapText="1"/>
    </xf>
    <xf numFmtId="9" fontId="36" fillId="0" borderId="12" xfId="4" applyFont="1" applyFill="1" applyBorder="1" applyAlignment="1" applyProtection="1">
      <alignment horizontal="center" vertical="center" wrapText="1"/>
      <protection locked="0"/>
    </xf>
    <xf numFmtId="9" fontId="37" fillId="0" borderId="2" xfId="4" applyFont="1" applyFill="1" applyBorder="1" applyAlignment="1" applyProtection="1">
      <alignment horizontal="center" vertical="center" wrapText="1"/>
    </xf>
    <xf numFmtId="10" fontId="37" fillId="0" borderId="3" xfId="0" applyNumberFormat="1" applyFont="1" applyFill="1" applyBorder="1" applyAlignment="1" applyProtection="1">
      <alignment horizontal="center" vertical="center" wrapText="1"/>
      <protection locked="0"/>
    </xf>
    <xf numFmtId="9" fontId="37" fillId="0" borderId="2" xfId="0" applyNumberFormat="1" applyFont="1" applyFill="1" applyBorder="1" applyAlignment="1" applyProtection="1">
      <alignment horizontal="center" vertical="center" wrapText="1"/>
    </xf>
    <xf numFmtId="10" fontId="25" fillId="7" borderId="0" xfId="0" applyNumberFormat="1" applyFont="1" applyFill="1" applyBorder="1" applyAlignment="1" applyProtection="1">
      <alignment vertical="top" wrapText="1"/>
    </xf>
    <xf numFmtId="1" fontId="22" fillId="0" borderId="3" xfId="4" applyNumberFormat="1" applyFont="1" applyFill="1" applyBorder="1" applyAlignment="1" applyProtection="1">
      <alignment horizontal="center" vertical="center" wrapText="1"/>
      <protection locked="0"/>
    </xf>
    <xf numFmtId="10" fontId="22" fillId="0" borderId="3" xfId="4" applyNumberFormat="1" applyFont="1" applyFill="1" applyBorder="1" applyAlignment="1" applyProtection="1">
      <alignment horizontal="center" vertical="center" wrapText="1"/>
      <protection locked="0"/>
    </xf>
    <xf numFmtId="9" fontId="22" fillId="0" borderId="12" xfId="4" applyFont="1" applyFill="1" applyBorder="1" applyAlignment="1" applyProtection="1">
      <alignment horizontal="center" vertical="center" wrapText="1"/>
    </xf>
    <xf numFmtId="9" fontId="37" fillId="0" borderId="12" xfId="4" applyFont="1" applyFill="1" applyBorder="1" applyAlignment="1" applyProtection="1">
      <alignment horizontal="center" vertical="center" wrapText="1"/>
    </xf>
    <xf numFmtId="10" fontId="41" fillId="7" borderId="28" xfId="4" applyNumberFormat="1" applyFont="1" applyFill="1" applyBorder="1" applyAlignment="1" applyProtection="1">
      <alignment horizontal="center" vertical="center" wrapText="1"/>
    </xf>
    <xf numFmtId="0" fontId="10" fillId="13" borderId="32" xfId="0" applyFont="1" applyFill="1" applyBorder="1" applyAlignment="1" applyProtection="1">
      <alignment horizontal="center" vertical="center" wrapText="1"/>
    </xf>
    <xf numFmtId="0" fontId="10" fillId="13" borderId="6"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14" fontId="7" fillId="0" borderId="3" xfId="0" applyNumberFormat="1"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2" xfId="0" applyFont="1" applyFill="1" applyBorder="1" applyAlignment="1" applyProtection="1">
      <alignment horizontal="center" vertical="center" wrapText="1"/>
    </xf>
    <xf numFmtId="14" fontId="7" fillId="0" borderId="6" xfId="0" applyNumberFormat="1" applyFont="1" applyFill="1" applyBorder="1" applyAlignment="1" applyProtection="1">
      <alignment horizontal="center" vertical="center" wrapText="1"/>
    </xf>
    <xf numFmtId="0" fontId="7" fillId="7" borderId="2" xfId="0" applyFont="1" applyFill="1" applyBorder="1" applyAlignment="1" applyProtection="1">
      <alignment horizontal="center" vertical="center" wrapText="1"/>
    </xf>
    <xf numFmtId="0" fontId="8" fillId="7"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10" fontId="2" fillId="7" borderId="0" xfId="4" applyNumberFormat="1" applyFont="1" applyFill="1" applyBorder="1" applyAlignment="1" applyProtection="1">
      <alignment horizontal="center" vertical="center" wrapText="1"/>
    </xf>
    <xf numFmtId="165" fontId="22" fillId="7" borderId="3" xfId="4" applyNumberFormat="1" applyFont="1" applyFill="1" applyBorder="1" applyAlignment="1" applyProtection="1">
      <alignment horizontal="center" vertical="center" wrapText="1"/>
      <protection locked="0"/>
    </xf>
    <xf numFmtId="9" fontId="13" fillId="7" borderId="3" xfId="4" applyFont="1" applyFill="1" applyBorder="1" applyAlignment="1" applyProtection="1">
      <alignment horizontal="center" vertical="center" wrapText="1"/>
    </xf>
    <xf numFmtId="0" fontId="22" fillId="7" borderId="3" xfId="0" applyFont="1" applyFill="1" applyBorder="1" applyAlignment="1" applyProtection="1">
      <alignment horizontal="center" vertical="center" wrapText="1"/>
      <protection locked="0"/>
    </xf>
    <xf numFmtId="0" fontId="30" fillId="7" borderId="40" xfId="0" applyFont="1" applyFill="1" applyBorder="1" applyAlignment="1" applyProtection="1">
      <alignment horizontal="center" vertical="center" wrapText="1"/>
    </xf>
    <xf numFmtId="0" fontId="30" fillId="7" borderId="41" xfId="0" applyFont="1" applyFill="1" applyBorder="1" applyAlignment="1" applyProtection="1">
      <alignment horizontal="center" vertical="center" wrapText="1"/>
    </xf>
    <xf numFmtId="0" fontId="30" fillId="7" borderId="9" xfId="0" applyFont="1" applyFill="1" applyBorder="1" applyAlignment="1" applyProtection="1">
      <alignment horizontal="center" vertical="center" wrapText="1"/>
    </xf>
    <xf numFmtId="0" fontId="14" fillId="0" borderId="5" xfId="0" applyFont="1" applyBorder="1" applyAlignment="1">
      <alignment horizontal="center" vertical="center" wrapText="1"/>
    </xf>
    <xf numFmtId="0" fontId="14" fillId="0" borderId="49" xfId="0" applyFont="1" applyBorder="1" applyAlignment="1">
      <alignment horizontal="center" vertical="center" wrapText="1"/>
    </xf>
    <xf numFmtId="0" fontId="30" fillId="7" borderId="30" xfId="0" applyFont="1" applyFill="1" applyBorder="1" applyAlignment="1" applyProtection="1">
      <alignment horizontal="center" vertical="center" wrapText="1"/>
    </xf>
    <xf numFmtId="0" fontId="30" fillId="7" borderId="15" xfId="0" applyFont="1" applyFill="1" applyBorder="1" applyAlignment="1" applyProtection="1">
      <alignment horizontal="center" vertical="center" wrapText="1"/>
    </xf>
    <xf numFmtId="0" fontId="30" fillId="7" borderId="7" xfId="0" applyFont="1" applyFill="1" applyBorder="1" applyAlignment="1" applyProtection="1">
      <alignment horizontal="center" vertical="center" wrapText="1"/>
    </xf>
    <xf numFmtId="0" fontId="25" fillId="7" borderId="0" xfId="0" applyFont="1" applyFill="1" applyBorder="1" applyAlignment="1" applyProtection="1">
      <alignment horizontal="right" vertical="center" wrapText="1"/>
    </xf>
    <xf numFmtId="0" fontId="25" fillId="7" borderId="0" xfId="0" applyFont="1" applyFill="1" applyBorder="1" applyAlignment="1" applyProtection="1">
      <alignment horizontal="justify" vertical="center" wrapText="1"/>
    </xf>
    <xf numFmtId="0" fontId="30" fillId="7" borderId="30" xfId="0" applyFont="1" applyFill="1" applyBorder="1" applyAlignment="1" applyProtection="1">
      <alignment horizontal="center" vertical="top" wrapText="1"/>
    </xf>
    <xf numFmtId="0" fontId="30" fillId="7" borderId="15" xfId="0" applyFont="1" applyFill="1" applyBorder="1" applyAlignment="1" applyProtection="1">
      <alignment horizontal="center" vertical="top" wrapText="1"/>
    </xf>
    <xf numFmtId="0" fontId="30" fillId="7" borderId="7" xfId="0" applyFont="1" applyFill="1" applyBorder="1" applyAlignment="1" applyProtection="1">
      <alignment horizontal="center" vertical="top" wrapText="1"/>
    </xf>
    <xf numFmtId="0" fontId="3" fillId="17" borderId="6" xfId="0" applyFont="1" applyFill="1" applyBorder="1" applyAlignment="1" applyProtection="1">
      <alignment horizontal="center" vertical="center" wrapText="1"/>
    </xf>
    <xf numFmtId="0" fontId="3" fillId="18" borderId="6" xfId="0" applyFont="1" applyFill="1" applyBorder="1" applyAlignment="1" applyProtection="1">
      <alignment horizontal="center" vertical="center" wrapText="1"/>
    </xf>
    <xf numFmtId="0" fontId="10" fillId="13" borderId="13" xfId="0" applyFont="1" applyFill="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0" fontId="10" fillId="13" borderId="42" xfId="0" applyFont="1" applyFill="1" applyBorder="1" applyAlignment="1" applyProtection="1">
      <alignment horizontal="center" vertical="center" wrapText="1"/>
    </xf>
    <xf numFmtId="0" fontId="1" fillId="18" borderId="3" xfId="0" applyFont="1" applyFill="1" applyBorder="1" applyAlignment="1" applyProtection="1">
      <alignment horizontal="center" vertical="center" wrapText="1"/>
    </xf>
    <xf numFmtId="0" fontId="1" fillId="18" borderId="2" xfId="0" applyFont="1" applyFill="1" applyBorder="1" applyAlignment="1" applyProtection="1">
      <alignment horizontal="center" vertical="center" wrapText="1"/>
    </xf>
    <xf numFmtId="0" fontId="27" fillId="20" borderId="43" xfId="0" applyFont="1" applyFill="1" applyBorder="1" applyAlignment="1" applyProtection="1">
      <alignment horizontal="center" vertical="center" wrapText="1"/>
    </xf>
    <xf numFmtId="0" fontId="27" fillId="20" borderId="44" xfId="0" applyFont="1" applyFill="1" applyBorder="1" applyAlignment="1" applyProtection="1">
      <alignment horizontal="center" vertical="center" wrapText="1"/>
    </xf>
    <xf numFmtId="0" fontId="27" fillId="20" borderId="45" xfId="0" applyFont="1" applyFill="1" applyBorder="1" applyAlignment="1" applyProtection="1">
      <alignment horizontal="center" vertical="center" wrapText="1"/>
    </xf>
    <xf numFmtId="0" fontId="1" fillId="14" borderId="18" xfId="0" applyFont="1" applyFill="1" applyBorder="1" applyAlignment="1" applyProtection="1">
      <alignment horizontal="center" vertical="center" wrapText="1"/>
    </xf>
    <xf numFmtId="0" fontId="39" fillId="23" borderId="28" xfId="0" applyFont="1" applyFill="1" applyBorder="1" applyAlignment="1" applyProtection="1">
      <alignment horizontal="center" vertical="center" wrapText="1"/>
    </xf>
    <xf numFmtId="0" fontId="1" fillId="17" borderId="3" xfId="0" applyFont="1" applyFill="1" applyBorder="1" applyAlignment="1" applyProtection="1">
      <alignment horizontal="center" vertical="center" wrapText="1"/>
    </xf>
    <xf numFmtId="0" fontId="1" fillId="17" borderId="2" xfId="0" applyFont="1" applyFill="1" applyBorder="1" applyAlignment="1" applyProtection="1">
      <alignment horizontal="center" vertical="center" wrapText="1"/>
    </xf>
    <xf numFmtId="0" fontId="10" fillId="13" borderId="6" xfId="0" applyFont="1" applyFill="1" applyBorder="1" applyAlignment="1" applyProtection="1">
      <alignment horizontal="center" vertical="center" wrapText="1"/>
    </xf>
    <xf numFmtId="0" fontId="10" fillId="13" borderId="48" xfId="0" applyFont="1" applyFill="1" applyBorder="1" applyAlignment="1" applyProtection="1">
      <alignment horizontal="center" vertical="center" wrapText="1"/>
    </xf>
    <xf numFmtId="0" fontId="3" fillId="15" borderId="7" xfId="0" applyFont="1" applyFill="1" applyBorder="1" applyAlignment="1" applyProtection="1">
      <alignment horizontal="center" vertical="center" wrapText="1"/>
    </xf>
    <xf numFmtId="0" fontId="3" fillId="15" borderId="2" xfId="0" applyFont="1" applyFill="1" applyBorder="1" applyAlignment="1" applyProtection="1">
      <alignment horizontal="center" vertical="center" wrapText="1"/>
    </xf>
    <xf numFmtId="0" fontId="3" fillId="15" borderId="11" xfId="0" applyFont="1" applyFill="1" applyBorder="1" applyAlignment="1" applyProtection="1">
      <alignment horizontal="center" vertical="center" wrapText="1"/>
    </xf>
    <xf numFmtId="0" fontId="3" fillId="15" borderId="6" xfId="0" applyFont="1" applyFill="1" applyBorder="1" applyAlignment="1" applyProtection="1">
      <alignment horizontal="center" vertical="center" wrapText="1"/>
    </xf>
    <xf numFmtId="0" fontId="3" fillId="17" borderId="2"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42"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4" fillId="0" borderId="46" xfId="0" applyFont="1" applyFill="1" applyBorder="1" applyAlignment="1" applyProtection="1">
      <alignment horizontal="center" vertical="center" wrapText="1"/>
    </xf>
    <xf numFmtId="22" fontId="40" fillId="24" borderId="30" xfId="0" applyNumberFormat="1" applyFont="1" applyFill="1" applyBorder="1" applyAlignment="1" applyProtection="1">
      <alignment horizontal="center" vertical="center"/>
    </xf>
    <xf numFmtId="22" fontId="40" fillId="24" borderId="15" xfId="0" applyNumberFormat="1" applyFont="1" applyFill="1" applyBorder="1" applyAlignment="1" applyProtection="1">
      <alignment horizontal="center" vertical="center"/>
    </xf>
    <xf numFmtId="22" fontId="40" fillId="24" borderId="7" xfId="0" applyNumberFormat="1" applyFont="1" applyFill="1" applyBorder="1" applyAlignment="1" applyProtection="1">
      <alignment horizontal="center" vertical="center"/>
    </xf>
    <xf numFmtId="0" fontId="40" fillId="8" borderId="47" xfId="0" applyFont="1" applyFill="1" applyBorder="1" applyAlignment="1" applyProtection="1">
      <alignment horizontal="center" vertical="center"/>
    </xf>
    <xf numFmtId="0" fontId="40" fillId="8" borderId="33" xfId="0" applyFont="1" applyFill="1" applyBorder="1" applyAlignment="1" applyProtection="1">
      <alignment horizontal="center" vertical="center"/>
    </xf>
    <xf numFmtId="0" fontId="40" fillId="8" borderId="8" xfId="0" applyFont="1" applyFill="1" applyBorder="1" applyAlignment="1" applyProtection="1">
      <alignment horizontal="center" vertical="center"/>
    </xf>
    <xf numFmtId="0" fontId="1" fillId="20" borderId="3" xfId="0" applyFont="1" applyFill="1" applyBorder="1" applyAlignment="1" applyProtection="1">
      <alignment horizontal="center" vertical="center" wrapText="1"/>
    </xf>
    <xf numFmtId="0" fontId="1" fillId="20" borderId="2" xfId="0" applyFont="1" applyFill="1" applyBorder="1" applyAlignment="1" applyProtection="1">
      <alignment horizontal="center" vertical="center" wrapText="1"/>
    </xf>
    <xf numFmtId="0" fontId="39" fillId="20" borderId="28" xfId="0" applyFont="1" applyFill="1" applyBorder="1" applyAlignment="1" applyProtection="1">
      <alignment horizontal="center" vertical="center" wrapText="1"/>
    </xf>
    <xf numFmtId="0" fontId="1" fillId="15" borderId="41" xfId="0" applyFont="1" applyFill="1" applyBorder="1" applyAlignment="1" applyProtection="1">
      <alignment horizontal="center" vertical="center" wrapText="1"/>
    </xf>
    <xf numFmtId="0" fontId="1" fillId="15" borderId="37" xfId="0" applyFont="1" applyFill="1" applyBorder="1" applyAlignment="1" applyProtection="1">
      <alignment horizontal="center" vertical="center" wrapText="1"/>
    </xf>
    <xf numFmtId="0" fontId="1" fillId="15" borderId="9" xfId="0" applyFont="1" applyFill="1" applyBorder="1" applyAlignment="1" applyProtection="1">
      <alignment horizontal="center" vertical="center" wrapText="1"/>
    </xf>
    <xf numFmtId="0" fontId="8" fillId="7" borderId="36" xfId="0" applyFont="1" applyFill="1" applyBorder="1" applyAlignment="1" applyProtection="1">
      <alignment horizontal="center" vertical="center" wrapText="1"/>
    </xf>
    <xf numFmtId="0" fontId="8" fillId="7" borderId="38" xfId="0" applyFont="1" applyFill="1" applyBorder="1" applyAlignment="1" applyProtection="1">
      <alignment horizontal="center" vertical="center" wrapText="1"/>
    </xf>
    <xf numFmtId="0" fontId="7" fillId="7" borderId="17" xfId="0" applyFont="1" applyFill="1" applyBorder="1" applyAlignment="1" applyProtection="1">
      <alignment horizontal="center" vertical="center" wrapText="1"/>
    </xf>
    <xf numFmtId="0" fontId="7" fillId="7" borderId="18" xfId="0" applyFont="1" applyFill="1" applyBorder="1" applyAlignment="1" applyProtection="1">
      <alignment horizontal="center" vertical="center" wrapText="1"/>
    </xf>
    <xf numFmtId="0" fontId="38" fillId="21" borderId="34" xfId="0" applyFont="1" applyFill="1" applyBorder="1" applyAlignment="1" applyProtection="1">
      <alignment horizontal="center" vertical="center" wrapText="1"/>
    </xf>
    <xf numFmtId="0" fontId="0" fillId="0" borderId="35" xfId="0" applyBorder="1" applyProtection="1"/>
    <xf numFmtId="0" fontId="3" fillId="16" borderId="36" xfId="0" applyFont="1" applyFill="1" applyBorder="1" applyAlignment="1" applyProtection="1">
      <alignment horizontal="center" vertical="center" wrapText="1"/>
    </xf>
    <xf numFmtId="0" fontId="3" fillId="16" borderId="37" xfId="0" applyFont="1" applyFill="1" applyBorder="1" applyAlignment="1" applyProtection="1">
      <alignment horizontal="center" vertical="center" wrapText="1"/>
    </xf>
    <xf numFmtId="0" fontId="3" fillId="16" borderId="38" xfId="0" applyFont="1" applyFill="1" applyBorder="1" applyAlignment="1" applyProtection="1">
      <alignment horizontal="center" vertical="center" wrapText="1"/>
    </xf>
    <xf numFmtId="0" fontId="3" fillId="16" borderId="0" xfId="0" applyFont="1" applyFill="1" applyBorder="1" applyAlignment="1" applyProtection="1">
      <alignment horizontal="center" vertical="center" wrapText="1"/>
    </xf>
    <xf numFmtId="0" fontId="3" fillId="16" borderId="39" xfId="0" applyFont="1" applyFill="1" applyBorder="1" applyAlignment="1" applyProtection="1">
      <alignment horizontal="center" vertical="center" wrapText="1"/>
    </xf>
    <xf numFmtId="0" fontId="3" fillId="16" borderId="29" xfId="0"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14" fillId="0" borderId="46" xfId="0" applyFont="1" applyBorder="1" applyAlignment="1">
      <alignment horizontal="center" vertical="center" wrapText="1"/>
    </xf>
    <xf numFmtId="0" fontId="29" fillId="7" borderId="30" xfId="0" applyFont="1" applyFill="1" applyBorder="1" applyAlignment="1" applyProtection="1">
      <alignment horizontal="center" vertical="center" wrapText="1"/>
    </xf>
    <xf numFmtId="0" fontId="29" fillId="7" borderId="15" xfId="0" applyFont="1" applyFill="1" applyBorder="1" applyAlignment="1" applyProtection="1">
      <alignment horizontal="center" vertical="center" wrapText="1"/>
    </xf>
    <xf numFmtId="0" fontId="29" fillId="7" borderId="7" xfId="0" applyFont="1" applyFill="1" applyBorder="1" applyAlignment="1" applyProtection="1">
      <alignment horizontal="center" vertical="center" wrapText="1"/>
    </xf>
    <xf numFmtId="0" fontId="39" fillId="9" borderId="28" xfId="0" applyFont="1" applyFill="1" applyBorder="1" applyAlignment="1" applyProtection="1">
      <alignment horizontal="center" vertical="center" wrapText="1"/>
    </xf>
    <xf numFmtId="0" fontId="3" fillId="9" borderId="6" xfId="0" applyFont="1" applyFill="1" applyBorder="1" applyAlignment="1" applyProtection="1">
      <alignment horizontal="center" vertical="center" wrapText="1"/>
    </xf>
    <xf numFmtId="0" fontId="3" fillId="19" borderId="2" xfId="0" applyFont="1" applyFill="1" applyBorder="1" applyAlignment="1" applyProtection="1">
      <alignment horizontal="center" vertical="center" wrapText="1"/>
    </xf>
    <xf numFmtId="0" fontId="1" fillId="19" borderId="3" xfId="0" applyFont="1" applyFill="1" applyBorder="1" applyAlignment="1" applyProtection="1">
      <alignment horizontal="center" vertical="center" wrapText="1"/>
    </xf>
    <xf numFmtId="0" fontId="3" fillId="19" borderId="6" xfId="0" applyFont="1" applyFill="1" applyBorder="1" applyAlignment="1" applyProtection="1">
      <alignment horizontal="center" vertical="center" wrapText="1"/>
    </xf>
    <xf numFmtId="0" fontId="1" fillId="19" borderId="2" xfId="0" applyFont="1" applyFill="1" applyBorder="1" applyAlignment="1" applyProtection="1">
      <alignment horizontal="center" vertical="center" wrapText="1"/>
    </xf>
    <xf numFmtId="0" fontId="1" fillId="9" borderId="3" xfId="0" applyFont="1" applyFill="1" applyBorder="1" applyAlignment="1" applyProtection="1">
      <alignment horizontal="center" vertical="center" wrapText="1"/>
    </xf>
    <xf numFmtId="0" fontId="1" fillId="9" borderId="2" xfId="0" applyFont="1" applyFill="1" applyBorder="1" applyAlignment="1" applyProtection="1">
      <alignment horizontal="center" vertical="center" wrapText="1"/>
    </xf>
  </cellXfs>
  <cellStyles count="9">
    <cellStyle name="Amarillo" xfId="1" xr:uid="{00000000-0005-0000-0000-000000000000}"/>
    <cellStyle name="Millares 2" xfId="2" xr:uid="{00000000-0005-0000-0000-000001000000}"/>
    <cellStyle name="Normal" xfId="0" builtinId="0"/>
    <cellStyle name="Normal 2" xfId="3" xr:uid="{00000000-0005-0000-0000-000003000000}"/>
    <cellStyle name="Porcentaje" xfId="4" builtinId="5"/>
    <cellStyle name="Porcentaje 2" xfId="5" xr:uid="{00000000-0005-0000-0000-000005000000}"/>
    <cellStyle name="Porcentual 2" xfId="6" xr:uid="{00000000-0005-0000-0000-000006000000}"/>
    <cellStyle name="Rojo" xfId="7" xr:uid="{00000000-0005-0000-0000-000007000000}"/>
    <cellStyle name="Verde" xfId="8" xr:uid="{00000000-0005-0000-0000-000008000000}"/>
  </cellStyles>
  <dxfs count="36">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1264228</xdr:colOff>
      <xdr:row>73</xdr:row>
      <xdr:rowOff>121228</xdr:rowOff>
    </xdr:from>
    <xdr:to>
      <xdr:col>1</xdr:col>
      <xdr:colOff>2753592</xdr:colOff>
      <xdr:row>77</xdr:row>
      <xdr:rowOff>17319</xdr:rowOff>
    </xdr:to>
    <xdr:sp macro="" textlink="">
      <xdr:nvSpPr>
        <xdr:cNvPr id="2" name="1 Rectángulo">
          <a:extLst>
            <a:ext uri="{FF2B5EF4-FFF2-40B4-BE49-F238E27FC236}">
              <a16:creationId xmlns:a16="http://schemas.microsoft.com/office/drawing/2014/main" id="{6DB3A5F3-F1B9-4D3F-8249-29D84484725A}"/>
            </a:ext>
          </a:extLst>
        </xdr:cNvPr>
        <xdr:cNvSpPr/>
      </xdr:nvSpPr>
      <xdr:spPr>
        <a:xfrm>
          <a:off x="3186546" y="63782864"/>
          <a:ext cx="1489364" cy="658091"/>
        </a:xfrm>
        <a:prstGeom prst="rect">
          <a:avLst/>
        </a:prstGeom>
        <a:solidFill>
          <a:schemeClr val="accent3"/>
        </a:solidFill>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3134591</xdr:colOff>
      <xdr:row>73</xdr:row>
      <xdr:rowOff>173182</xdr:rowOff>
    </xdr:from>
    <xdr:to>
      <xdr:col>2</xdr:col>
      <xdr:colOff>675409</xdr:colOff>
      <xdr:row>76</xdr:row>
      <xdr:rowOff>103909</xdr:rowOff>
    </xdr:to>
    <xdr:sp macro="" textlink="">
      <xdr:nvSpPr>
        <xdr:cNvPr id="3" name="2 CuadroTexto">
          <a:extLst>
            <a:ext uri="{FF2B5EF4-FFF2-40B4-BE49-F238E27FC236}">
              <a16:creationId xmlns:a16="http://schemas.microsoft.com/office/drawing/2014/main" id="{198A3ED7-3C09-4B74-AF87-6DBF53BF1994}"/>
            </a:ext>
          </a:extLst>
        </xdr:cNvPr>
        <xdr:cNvSpPr txBox="1"/>
      </xdr:nvSpPr>
      <xdr:spPr>
        <a:xfrm>
          <a:off x="5056909" y="63834818"/>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GESTIÓN</a:t>
          </a:r>
          <a:r>
            <a:rPr lang="es-ES" sz="1800" b="1" baseline="0">
              <a:latin typeface="Arial Narrow" pitchFamily="34" charset="0"/>
            </a:rPr>
            <a:t> PUBLICA TERRITORIAL LOCAL</a:t>
          </a:r>
          <a:endParaRPr lang="es-ES" sz="1800" b="1">
            <a:latin typeface="Arial Narrow" pitchFamily="34" charset="0"/>
          </a:endParaRPr>
        </a:p>
      </xdr:txBody>
    </xdr:sp>
    <xdr:clientData/>
  </xdr:twoCellAnchor>
  <xdr:twoCellAnchor>
    <xdr:from>
      <xdr:col>1</xdr:col>
      <xdr:colOff>1246909</xdr:colOff>
      <xdr:row>79</xdr:row>
      <xdr:rowOff>155864</xdr:rowOff>
    </xdr:from>
    <xdr:to>
      <xdr:col>1</xdr:col>
      <xdr:colOff>2736273</xdr:colOff>
      <xdr:row>83</xdr:row>
      <xdr:rowOff>51955</xdr:rowOff>
    </xdr:to>
    <xdr:sp macro="" textlink="">
      <xdr:nvSpPr>
        <xdr:cNvPr id="4" name="3 Rectángulo">
          <a:extLst>
            <a:ext uri="{FF2B5EF4-FFF2-40B4-BE49-F238E27FC236}">
              <a16:creationId xmlns:a16="http://schemas.microsoft.com/office/drawing/2014/main" id="{0C929E85-D9AD-42C6-8957-D2D92FBCA8AA}"/>
            </a:ext>
          </a:extLst>
        </xdr:cNvPr>
        <xdr:cNvSpPr/>
      </xdr:nvSpPr>
      <xdr:spPr>
        <a:xfrm>
          <a:off x="3169227" y="64960500"/>
          <a:ext cx="1489364" cy="658091"/>
        </a:xfrm>
        <a:prstGeom prst="rect">
          <a:avLst/>
        </a:prstGeom>
        <a:solidFill>
          <a:schemeClr val="accent6"/>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3134597</xdr:colOff>
      <xdr:row>80</xdr:row>
      <xdr:rowOff>51952</xdr:rowOff>
    </xdr:from>
    <xdr:to>
      <xdr:col>2</xdr:col>
      <xdr:colOff>675415</xdr:colOff>
      <xdr:row>82</xdr:row>
      <xdr:rowOff>173179</xdr:rowOff>
    </xdr:to>
    <xdr:sp macro="" textlink="">
      <xdr:nvSpPr>
        <xdr:cNvPr id="5" name="4 CuadroTexto">
          <a:extLst>
            <a:ext uri="{FF2B5EF4-FFF2-40B4-BE49-F238E27FC236}">
              <a16:creationId xmlns:a16="http://schemas.microsoft.com/office/drawing/2014/main" id="{10BA6524-ED53-4C8D-B577-F24A2E48FA8A}"/>
            </a:ext>
          </a:extLst>
        </xdr:cNvPr>
        <xdr:cNvSpPr txBox="1"/>
      </xdr:nvSpPr>
      <xdr:spPr>
        <a:xfrm>
          <a:off x="5056915" y="65047088"/>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FOMENTO Y PROTECCIÓN DE DDHH</a:t>
          </a:r>
        </a:p>
      </xdr:txBody>
    </xdr:sp>
    <xdr:clientData/>
  </xdr:twoCellAnchor>
  <xdr:twoCellAnchor>
    <xdr:from>
      <xdr:col>1</xdr:col>
      <xdr:colOff>1246896</xdr:colOff>
      <xdr:row>85</xdr:row>
      <xdr:rowOff>121232</xdr:rowOff>
    </xdr:from>
    <xdr:to>
      <xdr:col>1</xdr:col>
      <xdr:colOff>2736260</xdr:colOff>
      <xdr:row>89</xdr:row>
      <xdr:rowOff>17323</xdr:rowOff>
    </xdr:to>
    <xdr:sp macro="" textlink="">
      <xdr:nvSpPr>
        <xdr:cNvPr id="6" name="5 Rectángulo">
          <a:extLst>
            <a:ext uri="{FF2B5EF4-FFF2-40B4-BE49-F238E27FC236}">
              <a16:creationId xmlns:a16="http://schemas.microsoft.com/office/drawing/2014/main" id="{E74677C9-F09D-49AD-8B78-66BCEF2D6CB7}"/>
            </a:ext>
          </a:extLst>
        </xdr:cNvPr>
        <xdr:cNvSpPr/>
      </xdr:nvSpPr>
      <xdr:spPr>
        <a:xfrm>
          <a:off x="3169214" y="66068868"/>
          <a:ext cx="1489364" cy="658091"/>
        </a:xfrm>
        <a:prstGeom prst="rect">
          <a:avLst/>
        </a:prstGeom>
        <a:solidFill>
          <a:schemeClr val="bg1">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3134591</xdr:colOff>
      <xdr:row>86</xdr:row>
      <xdr:rowOff>17318</xdr:rowOff>
    </xdr:from>
    <xdr:to>
      <xdr:col>2</xdr:col>
      <xdr:colOff>675409</xdr:colOff>
      <xdr:row>88</xdr:row>
      <xdr:rowOff>138545</xdr:rowOff>
    </xdr:to>
    <xdr:sp macro="" textlink="">
      <xdr:nvSpPr>
        <xdr:cNvPr id="7" name="6 CuadroTexto">
          <a:extLst>
            <a:ext uri="{FF2B5EF4-FFF2-40B4-BE49-F238E27FC236}">
              <a16:creationId xmlns:a16="http://schemas.microsoft.com/office/drawing/2014/main" id="{81187A4C-DCAE-4123-B7AD-5246916F37C8}"/>
            </a:ext>
          </a:extLst>
        </xdr:cNvPr>
        <xdr:cNvSpPr txBox="1"/>
      </xdr:nvSpPr>
      <xdr:spPr>
        <a:xfrm>
          <a:off x="5056909" y="66155454"/>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COMUNICACIONES ESTRATEGICAS</a:t>
          </a:r>
        </a:p>
      </xdr:txBody>
    </xdr:sp>
    <xdr:clientData/>
  </xdr:twoCellAnchor>
  <xdr:twoCellAnchor>
    <xdr:from>
      <xdr:col>1</xdr:col>
      <xdr:colOff>1229591</xdr:colOff>
      <xdr:row>91</xdr:row>
      <xdr:rowOff>34637</xdr:rowOff>
    </xdr:from>
    <xdr:to>
      <xdr:col>1</xdr:col>
      <xdr:colOff>2718955</xdr:colOff>
      <xdr:row>94</xdr:row>
      <xdr:rowOff>121228</xdr:rowOff>
    </xdr:to>
    <xdr:sp macro="" textlink="">
      <xdr:nvSpPr>
        <xdr:cNvPr id="8" name="7 Rectángulo">
          <a:extLst>
            <a:ext uri="{FF2B5EF4-FFF2-40B4-BE49-F238E27FC236}">
              <a16:creationId xmlns:a16="http://schemas.microsoft.com/office/drawing/2014/main" id="{C449DFB0-F658-4301-9F27-BA5679AE427C}"/>
            </a:ext>
          </a:extLst>
        </xdr:cNvPr>
        <xdr:cNvSpPr/>
      </xdr:nvSpPr>
      <xdr:spPr>
        <a:xfrm>
          <a:off x="3151909" y="67125273"/>
          <a:ext cx="1489364" cy="658091"/>
        </a:xfrm>
        <a:prstGeom prst="rect">
          <a:avLst/>
        </a:prstGeom>
        <a:solidFill>
          <a:schemeClr val="accent3">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3117286</xdr:colOff>
      <xdr:row>91</xdr:row>
      <xdr:rowOff>121223</xdr:rowOff>
    </xdr:from>
    <xdr:to>
      <xdr:col>2</xdr:col>
      <xdr:colOff>658104</xdr:colOff>
      <xdr:row>94</xdr:row>
      <xdr:rowOff>51950</xdr:rowOff>
    </xdr:to>
    <xdr:sp macro="" textlink="">
      <xdr:nvSpPr>
        <xdr:cNvPr id="9" name="8 CuadroTexto">
          <a:extLst>
            <a:ext uri="{FF2B5EF4-FFF2-40B4-BE49-F238E27FC236}">
              <a16:creationId xmlns:a16="http://schemas.microsoft.com/office/drawing/2014/main" id="{84241E7C-E5F2-4BD4-963E-7F60C48011A7}"/>
            </a:ext>
          </a:extLst>
        </xdr:cNvPr>
        <xdr:cNvSpPr txBox="1"/>
      </xdr:nvSpPr>
      <xdr:spPr>
        <a:xfrm>
          <a:off x="5039604" y="67211859"/>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IVC</a:t>
          </a:r>
        </a:p>
      </xdr:txBody>
    </xdr:sp>
    <xdr:clientData/>
  </xdr:twoCellAnchor>
  <xdr:twoCellAnchor>
    <xdr:from>
      <xdr:col>1</xdr:col>
      <xdr:colOff>1264228</xdr:colOff>
      <xdr:row>96</xdr:row>
      <xdr:rowOff>121227</xdr:rowOff>
    </xdr:from>
    <xdr:to>
      <xdr:col>1</xdr:col>
      <xdr:colOff>2753592</xdr:colOff>
      <xdr:row>100</xdr:row>
      <xdr:rowOff>17318</xdr:rowOff>
    </xdr:to>
    <xdr:sp macro="" textlink="">
      <xdr:nvSpPr>
        <xdr:cNvPr id="10" name="9 Rectángulo">
          <a:extLst>
            <a:ext uri="{FF2B5EF4-FFF2-40B4-BE49-F238E27FC236}">
              <a16:creationId xmlns:a16="http://schemas.microsoft.com/office/drawing/2014/main" id="{15A61063-BBC9-4BBA-B25D-13E73847B690}"/>
            </a:ext>
          </a:extLst>
        </xdr:cNvPr>
        <xdr:cNvSpPr/>
      </xdr:nvSpPr>
      <xdr:spPr>
        <a:xfrm>
          <a:off x="3186546" y="68164363"/>
          <a:ext cx="1489364" cy="658091"/>
        </a:xfrm>
        <a:prstGeom prst="rect">
          <a:avLst/>
        </a:prstGeom>
        <a:solidFill>
          <a:schemeClr val="accent4"/>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3151923</xdr:colOff>
      <xdr:row>97</xdr:row>
      <xdr:rowOff>17313</xdr:rowOff>
    </xdr:from>
    <xdr:to>
      <xdr:col>2</xdr:col>
      <xdr:colOff>692741</xdr:colOff>
      <xdr:row>99</xdr:row>
      <xdr:rowOff>138540</xdr:rowOff>
    </xdr:to>
    <xdr:sp macro="" textlink="">
      <xdr:nvSpPr>
        <xdr:cNvPr id="11" name="10 CuadroTexto">
          <a:extLst>
            <a:ext uri="{FF2B5EF4-FFF2-40B4-BE49-F238E27FC236}">
              <a16:creationId xmlns:a16="http://schemas.microsoft.com/office/drawing/2014/main" id="{F274CA2D-ED72-46D9-B0CC-72C60EDF32E0}"/>
            </a:ext>
          </a:extLst>
        </xdr:cNvPr>
        <xdr:cNvSpPr txBox="1"/>
      </xdr:nvSpPr>
      <xdr:spPr>
        <a:xfrm>
          <a:off x="5074241" y="68250949"/>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GESTIÓN</a:t>
          </a:r>
          <a:r>
            <a:rPr lang="es-ES" sz="1800" b="1" baseline="0">
              <a:latin typeface="Arial Narrow" pitchFamily="34" charset="0"/>
            </a:rPr>
            <a:t> CORPORATIVA LOCAL</a:t>
          </a:r>
          <a:endParaRPr lang="es-ES" sz="1800" b="1">
            <a:latin typeface="Arial Narrow" pitchFamily="34" charset="0"/>
          </a:endParaRPr>
        </a:p>
      </xdr:txBody>
    </xdr:sp>
    <xdr:clientData/>
  </xdr:twoCellAnchor>
  <xdr:twoCellAnchor>
    <xdr:from>
      <xdr:col>1</xdr:col>
      <xdr:colOff>1264228</xdr:colOff>
      <xdr:row>101</xdr:row>
      <xdr:rowOff>138545</xdr:rowOff>
    </xdr:from>
    <xdr:to>
      <xdr:col>1</xdr:col>
      <xdr:colOff>2753592</xdr:colOff>
      <xdr:row>105</xdr:row>
      <xdr:rowOff>34636</xdr:rowOff>
    </xdr:to>
    <xdr:sp macro="" textlink="">
      <xdr:nvSpPr>
        <xdr:cNvPr id="12" name="11 Rectángulo">
          <a:extLst>
            <a:ext uri="{FF2B5EF4-FFF2-40B4-BE49-F238E27FC236}">
              <a16:creationId xmlns:a16="http://schemas.microsoft.com/office/drawing/2014/main" id="{8B7008D9-55F7-4343-AA57-F5FB0C208510}"/>
            </a:ext>
          </a:extLst>
        </xdr:cNvPr>
        <xdr:cNvSpPr/>
      </xdr:nvSpPr>
      <xdr:spPr>
        <a:xfrm>
          <a:off x="3186546" y="69134181"/>
          <a:ext cx="1489364" cy="658091"/>
        </a:xfrm>
        <a:prstGeom prst="rect">
          <a:avLst/>
        </a:prstGeom>
        <a:solidFill>
          <a:schemeClr val="tx2"/>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3151923</xdr:colOff>
      <xdr:row>102</xdr:row>
      <xdr:rowOff>34631</xdr:rowOff>
    </xdr:from>
    <xdr:to>
      <xdr:col>2</xdr:col>
      <xdr:colOff>692741</xdr:colOff>
      <xdr:row>104</xdr:row>
      <xdr:rowOff>155858</xdr:rowOff>
    </xdr:to>
    <xdr:sp macro="" textlink="">
      <xdr:nvSpPr>
        <xdr:cNvPr id="13" name="12 CuadroTexto">
          <a:extLst>
            <a:ext uri="{FF2B5EF4-FFF2-40B4-BE49-F238E27FC236}">
              <a16:creationId xmlns:a16="http://schemas.microsoft.com/office/drawing/2014/main" id="{5BE80E97-DC0A-4913-B837-A3C114CD4878}"/>
            </a:ext>
          </a:extLst>
        </xdr:cNvPr>
        <xdr:cNvSpPr txBox="1"/>
      </xdr:nvSpPr>
      <xdr:spPr>
        <a:xfrm>
          <a:off x="5074241" y="69220767"/>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RELACIONES</a:t>
          </a:r>
          <a:r>
            <a:rPr lang="es-ES" sz="1800" b="1" baseline="0">
              <a:latin typeface="Arial Narrow" pitchFamily="34" charset="0"/>
            </a:rPr>
            <a:t> ESTRATEGICAS</a:t>
          </a:r>
          <a:endParaRPr lang="es-ES" sz="1800" b="1">
            <a:latin typeface="Arial Narrow" pitchFamily="34" charset="0"/>
          </a:endParaRPr>
        </a:p>
      </xdr:txBody>
    </xdr:sp>
    <xdr:clientData/>
  </xdr:twoCellAnchor>
  <xdr:twoCellAnchor>
    <xdr:from>
      <xdr:col>1</xdr:col>
      <xdr:colOff>1298864</xdr:colOff>
      <xdr:row>108</xdr:row>
      <xdr:rowOff>0</xdr:rowOff>
    </xdr:from>
    <xdr:to>
      <xdr:col>1</xdr:col>
      <xdr:colOff>2788228</xdr:colOff>
      <xdr:row>111</xdr:row>
      <xdr:rowOff>86591</xdr:rowOff>
    </xdr:to>
    <xdr:sp macro="" textlink="">
      <xdr:nvSpPr>
        <xdr:cNvPr id="14" name="13 Rectángulo">
          <a:extLst>
            <a:ext uri="{FF2B5EF4-FFF2-40B4-BE49-F238E27FC236}">
              <a16:creationId xmlns:a16="http://schemas.microsoft.com/office/drawing/2014/main" id="{8694DEEF-F8E8-4349-8D3A-3D978A8DA75D}"/>
            </a:ext>
          </a:extLst>
        </xdr:cNvPr>
        <xdr:cNvSpPr/>
      </xdr:nvSpPr>
      <xdr:spPr>
        <a:xfrm>
          <a:off x="3221182" y="70329136"/>
          <a:ext cx="1489364" cy="658091"/>
        </a:xfrm>
        <a:prstGeom prst="rect">
          <a:avLst/>
        </a:prstGeom>
        <a:solidFill>
          <a:schemeClr val="accent2">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3186559</xdr:colOff>
      <xdr:row>108</xdr:row>
      <xdr:rowOff>86586</xdr:rowOff>
    </xdr:from>
    <xdr:to>
      <xdr:col>2</xdr:col>
      <xdr:colOff>727377</xdr:colOff>
      <xdr:row>111</xdr:row>
      <xdr:rowOff>17313</xdr:rowOff>
    </xdr:to>
    <xdr:sp macro="" textlink="">
      <xdr:nvSpPr>
        <xdr:cNvPr id="15" name="14 CuadroTexto">
          <a:extLst>
            <a:ext uri="{FF2B5EF4-FFF2-40B4-BE49-F238E27FC236}">
              <a16:creationId xmlns:a16="http://schemas.microsoft.com/office/drawing/2014/main" id="{9CA6EC9F-E113-4D53-BEF5-98013361485A}"/>
            </a:ext>
          </a:extLst>
        </xdr:cNvPr>
        <xdr:cNvSpPr txBox="1"/>
      </xdr:nvSpPr>
      <xdr:spPr>
        <a:xfrm>
          <a:off x="5108877" y="70415722"/>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GESTIÓN</a:t>
          </a:r>
          <a:r>
            <a:rPr lang="es-ES" sz="1800" b="1" baseline="0">
              <a:latin typeface="Arial Narrow" pitchFamily="34" charset="0"/>
            </a:rPr>
            <a:t> DEL PATRIMONIO DOCUMENTAL</a:t>
          </a:r>
        </a:p>
      </xdr:txBody>
    </xdr:sp>
    <xdr:clientData/>
  </xdr:twoCellAnchor>
  <xdr:twoCellAnchor>
    <xdr:from>
      <xdr:col>1</xdr:col>
      <xdr:colOff>1264227</xdr:colOff>
      <xdr:row>113</xdr:row>
      <xdr:rowOff>103909</xdr:rowOff>
    </xdr:from>
    <xdr:to>
      <xdr:col>1</xdr:col>
      <xdr:colOff>2753591</xdr:colOff>
      <xdr:row>117</xdr:row>
      <xdr:rowOff>0</xdr:rowOff>
    </xdr:to>
    <xdr:sp macro="" textlink="">
      <xdr:nvSpPr>
        <xdr:cNvPr id="16" name="15 Rectángulo">
          <a:extLst>
            <a:ext uri="{FF2B5EF4-FFF2-40B4-BE49-F238E27FC236}">
              <a16:creationId xmlns:a16="http://schemas.microsoft.com/office/drawing/2014/main" id="{78075EAA-BD8C-4E1F-B586-5CD2390F7EB1}"/>
            </a:ext>
          </a:extLst>
        </xdr:cNvPr>
        <xdr:cNvSpPr/>
      </xdr:nvSpPr>
      <xdr:spPr>
        <a:xfrm>
          <a:off x="3186545" y="71385545"/>
          <a:ext cx="1489364" cy="658091"/>
        </a:xfrm>
        <a:prstGeom prst="rect">
          <a:avLst/>
        </a:prstGeom>
        <a:solidFill>
          <a:schemeClr val="bg2">
            <a:lumMod val="25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3151922</xdr:colOff>
      <xdr:row>113</xdr:row>
      <xdr:rowOff>190495</xdr:rowOff>
    </xdr:from>
    <xdr:to>
      <xdr:col>2</xdr:col>
      <xdr:colOff>692740</xdr:colOff>
      <xdr:row>116</xdr:row>
      <xdr:rowOff>121222</xdr:rowOff>
    </xdr:to>
    <xdr:sp macro="" textlink="">
      <xdr:nvSpPr>
        <xdr:cNvPr id="17" name="16 CuadroTexto">
          <a:extLst>
            <a:ext uri="{FF2B5EF4-FFF2-40B4-BE49-F238E27FC236}">
              <a16:creationId xmlns:a16="http://schemas.microsoft.com/office/drawing/2014/main" id="{D0FCDDC6-C663-4DDB-B3B5-093BCD9826AA}"/>
            </a:ext>
          </a:extLst>
        </xdr:cNvPr>
        <xdr:cNvSpPr txBox="1"/>
      </xdr:nvSpPr>
      <xdr:spPr>
        <a:xfrm>
          <a:off x="5074240" y="71472131"/>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GERENCIA DE TI</a:t>
          </a:r>
          <a:endParaRPr lang="es-ES" sz="1800" b="1" baseline="0">
            <a:latin typeface="Arial Narrow" pitchFamily="34" charset="0"/>
          </a:endParaRPr>
        </a:p>
      </xdr:txBody>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48" name="AutoShape 38" descr="Resultado de imagen para boton agregar icono">
          <a:extLst>
            <a:ext uri="{FF2B5EF4-FFF2-40B4-BE49-F238E27FC236}">
              <a16:creationId xmlns:a16="http://schemas.microsoft.com/office/drawing/2014/main" id="{279AF224-A8B1-421B-BFCB-4AB07DBF23C5}"/>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49" name="AutoShape 39" descr="Resultado de imagen para boton agregar icono">
          <a:extLst>
            <a:ext uri="{FF2B5EF4-FFF2-40B4-BE49-F238E27FC236}">
              <a16:creationId xmlns:a16="http://schemas.microsoft.com/office/drawing/2014/main" id="{54C53D42-DA98-45AE-89DE-89111D074867}"/>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50" name="AutoShape 40" descr="Resultado de imagen para boton agregar icono">
          <a:extLst>
            <a:ext uri="{FF2B5EF4-FFF2-40B4-BE49-F238E27FC236}">
              <a16:creationId xmlns:a16="http://schemas.microsoft.com/office/drawing/2014/main" id="{B1A7ACF1-E76F-4249-926D-06EEA449E74B}"/>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51" name="AutoShape 42" descr="Z">
          <a:extLst>
            <a:ext uri="{FF2B5EF4-FFF2-40B4-BE49-F238E27FC236}">
              <a16:creationId xmlns:a16="http://schemas.microsoft.com/office/drawing/2014/main" id="{39A33A04-B8EC-4EB8-87D0-B9211510AD2E}"/>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10</xdr:row>
      <xdr:rowOff>104775</xdr:rowOff>
    </xdr:to>
    <xdr:sp macro="" textlink="">
      <xdr:nvSpPr>
        <xdr:cNvPr id="13452" name="AutoShape 38" descr="Resultado de imagen para boton agregar icono">
          <a:extLst>
            <a:ext uri="{FF2B5EF4-FFF2-40B4-BE49-F238E27FC236}">
              <a16:creationId xmlns:a16="http://schemas.microsoft.com/office/drawing/2014/main" id="{E38A1C18-2E0E-403F-9F3F-4385F804D62C}"/>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10</xdr:row>
      <xdr:rowOff>104775</xdr:rowOff>
    </xdr:to>
    <xdr:sp macro="" textlink="">
      <xdr:nvSpPr>
        <xdr:cNvPr id="13453" name="AutoShape 39" descr="Resultado de imagen para boton agregar icono">
          <a:extLst>
            <a:ext uri="{FF2B5EF4-FFF2-40B4-BE49-F238E27FC236}">
              <a16:creationId xmlns:a16="http://schemas.microsoft.com/office/drawing/2014/main" id="{6FD85EEC-EE2E-4944-8EA0-A9E36B5FD762}"/>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10</xdr:row>
      <xdr:rowOff>104775</xdr:rowOff>
    </xdr:to>
    <xdr:sp macro="" textlink="">
      <xdr:nvSpPr>
        <xdr:cNvPr id="13454" name="AutoShape 40" descr="Resultado de imagen para boton agregar icono">
          <a:extLst>
            <a:ext uri="{FF2B5EF4-FFF2-40B4-BE49-F238E27FC236}">
              <a16:creationId xmlns:a16="http://schemas.microsoft.com/office/drawing/2014/main" id="{4BC32A62-4861-48DA-8D61-3D136950DD98}"/>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10</xdr:row>
      <xdr:rowOff>104775</xdr:rowOff>
    </xdr:to>
    <xdr:sp macro="" textlink="">
      <xdr:nvSpPr>
        <xdr:cNvPr id="13455" name="AutoShape 42" descr="Z">
          <a:extLst>
            <a:ext uri="{FF2B5EF4-FFF2-40B4-BE49-F238E27FC236}">
              <a16:creationId xmlns:a16="http://schemas.microsoft.com/office/drawing/2014/main" id="{0D46776E-8D93-40A6-9039-785AF2D9E8D7}"/>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56" name="AutoShape 38" descr="Resultado de imagen para boton agregar icono">
          <a:extLst>
            <a:ext uri="{FF2B5EF4-FFF2-40B4-BE49-F238E27FC236}">
              <a16:creationId xmlns:a16="http://schemas.microsoft.com/office/drawing/2014/main" id="{0533BEC1-BA00-4EA3-9E8B-610C683B48FB}"/>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57" name="AutoShape 39" descr="Resultado de imagen para boton agregar icono">
          <a:extLst>
            <a:ext uri="{FF2B5EF4-FFF2-40B4-BE49-F238E27FC236}">
              <a16:creationId xmlns:a16="http://schemas.microsoft.com/office/drawing/2014/main" id="{11E3C0E8-763B-4964-892E-68D1F9FE83E6}"/>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58" name="AutoShape 40" descr="Resultado de imagen para boton agregar icono">
          <a:extLst>
            <a:ext uri="{FF2B5EF4-FFF2-40B4-BE49-F238E27FC236}">
              <a16:creationId xmlns:a16="http://schemas.microsoft.com/office/drawing/2014/main" id="{AC4FC5F3-084A-4559-82FB-0121B0D2115C}"/>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13459" name="AutoShape 42" descr="Z">
          <a:extLst>
            <a:ext uri="{FF2B5EF4-FFF2-40B4-BE49-F238E27FC236}">
              <a16:creationId xmlns:a16="http://schemas.microsoft.com/office/drawing/2014/main" id="{BDD9D28F-E6A2-43A9-8F1C-C16FE6F6763B}"/>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T127"/>
  <sheetViews>
    <sheetView showGridLines="0" tabSelected="1" topLeftCell="O24" zoomScale="60" zoomScaleNormal="60" workbookViewId="0">
      <selection activeCell="AB25" sqref="AB25"/>
    </sheetView>
  </sheetViews>
  <sheetFormatPr baseColWidth="10" defaultColWidth="0" defaultRowHeight="15" zeroHeight="1" x14ac:dyDescent="0.25"/>
  <cols>
    <col min="1" max="1" width="29.5703125" style="51" customWidth="1"/>
    <col min="2" max="2" width="69" style="51" customWidth="1"/>
    <col min="3" max="3" width="13.28515625" style="51" customWidth="1"/>
    <col min="4" max="4" width="69.28515625" style="150" customWidth="1"/>
    <col min="5" max="5" width="18.28515625" style="51" customWidth="1"/>
    <col min="6" max="6" width="24.28515625" style="51" customWidth="1"/>
    <col min="7" max="7" width="50.7109375" style="51" customWidth="1"/>
    <col min="8" max="8" width="87.42578125" style="51" customWidth="1"/>
    <col min="9" max="9" width="33.85546875" style="51" customWidth="1"/>
    <col min="10" max="10" width="28" style="51" customWidth="1"/>
    <col min="11" max="11" width="35" style="51" customWidth="1"/>
    <col min="12" max="12" width="8.140625" style="51" customWidth="1"/>
    <col min="13" max="13" width="15" style="51" customWidth="1"/>
    <col min="14" max="14" width="9.42578125" style="51" customWidth="1"/>
    <col min="15" max="15" width="8.140625" style="51" customWidth="1"/>
    <col min="16" max="16" width="20.85546875" style="51" customWidth="1"/>
    <col min="17" max="17" width="14.42578125" style="51" customWidth="1"/>
    <col min="18" max="18" width="18.140625" style="51" customWidth="1"/>
    <col min="19" max="19" width="21.7109375" style="51" customWidth="1"/>
    <col min="20" max="20" width="45.7109375" style="51" customWidth="1"/>
    <col min="21" max="21" width="11.42578125" style="51" customWidth="1"/>
    <col min="22" max="22" width="18.85546875" style="51" customWidth="1"/>
    <col min="23" max="23" width="14.140625" style="51" customWidth="1"/>
    <col min="24" max="24" width="18.42578125" style="51" customWidth="1"/>
    <col min="25" max="25" width="97.85546875" style="51" customWidth="1"/>
    <col min="26" max="26" width="25.5703125" style="51" customWidth="1"/>
    <col min="27" max="27" width="19.7109375" style="51" customWidth="1"/>
    <col min="28" max="29" width="16.42578125" style="51" customWidth="1"/>
    <col min="30" max="30" width="90.7109375" style="51" customWidth="1"/>
    <col min="31" max="31" width="21.140625" style="51" customWidth="1"/>
    <col min="32" max="38" width="11.42578125" style="51" customWidth="1"/>
    <col min="39" max="39" width="14.85546875" style="51" customWidth="1"/>
    <col min="40" max="40" width="14.5703125" style="51" customWidth="1"/>
    <col min="41" max="41" width="20.7109375" style="51" customWidth="1"/>
    <col min="42" max="42" width="24.140625" style="51" customWidth="1"/>
    <col min="43" max="43" width="19.140625" style="51" customWidth="1"/>
    <col min="44" max="44" width="18.42578125" style="51" customWidth="1"/>
    <col min="45" max="45" width="21.85546875" style="51" customWidth="1"/>
    <col min="46" max="46" width="19.85546875" style="51" customWidth="1"/>
    <col min="47" max="16384" width="0" style="51" hidden="1"/>
  </cols>
  <sheetData>
    <row r="1" spans="1:46" ht="40.5" customHeight="1" x14ac:dyDescent="0.25">
      <c r="A1" s="260" t="s">
        <v>226</v>
      </c>
      <c r="B1" s="261"/>
      <c r="C1" s="261"/>
      <c r="D1" s="261"/>
      <c r="E1" s="261"/>
      <c r="F1" s="261"/>
      <c r="G1" s="261"/>
      <c r="H1" s="262"/>
      <c r="I1" s="58"/>
      <c r="J1" s="58"/>
      <c r="K1" s="58"/>
      <c r="L1" s="58"/>
      <c r="M1" s="58"/>
      <c r="N1" s="58"/>
      <c r="O1" s="58"/>
      <c r="P1" s="58"/>
      <c r="Q1" s="58"/>
      <c r="R1" s="58"/>
      <c r="S1" s="58"/>
      <c r="T1" s="54"/>
      <c r="U1" s="54"/>
      <c r="V1" s="54"/>
      <c r="W1" s="54"/>
    </row>
    <row r="2" spans="1:46" ht="40.5" customHeight="1" thickBot="1" x14ac:dyDescent="0.3">
      <c r="A2" s="263" t="s">
        <v>23</v>
      </c>
      <c r="B2" s="264"/>
      <c r="C2" s="264"/>
      <c r="D2" s="264"/>
      <c r="E2" s="264"/>
      <c r="F2" s="264"/>
      <c r="G2" s="264"/>
      <c r="H2" s="265"/>
      <c r="I2" s="58"/>
      <c r="J2" s="58"/>
      <c r="K2" s="58"/>
      <c r="L2" s="58"/>
      <c r="M2" s="58"/>
      <c r="N2" s="58"/>
      <c r="O2" s="58"/>
      <c r="P2" s="58"/>
      <c r="Q2" s="58"/>
      <c r="R2" s="58"/>
      <c r="S2" s="58"/>
      <c r="T2" s="54"/>
      <c r="U2" s="54"/>
      <c r="V2" s="54"/>
      <c r="W2" s="54"/>
    </row>
    <row r="3" spans="1:46" ht="36.75" customHeight="1" x14ac:dyDescent="0.25">
      <c r="A3" s="52" t="s">
        <v>78</v>
      </c>
      <c r="B3" s="53">
        <v>2019</v>
      </c>
      <c r="C3" s="237" t="s">
        <v>126</v>
      </c>
      <c r="D3" s="238"/>
      <c r="E3" s="238"/>
      <c r="F3" s="238"/>
      <c r="G3" s="238"/>
      <c r="H3" s="239"/>
      <c r="I3" s="58"/>
      <c r="J3" s="58"/>
      <c r="K3" s="58"/>
      <c r="L3" s="58"/>
      <c r="M3" s="58"/>
      <c r="N3" s="58"/>
      <c r="O3" s="58"/>
      <c r="P3" s="58"/>
      <c r="Q3" s="58"/>
      <c r="R3" s="58"/>
      <c r="S3" s="58"/>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row>
    <row r="4" spans="1:46" ht="36.75" customHeight="1" thickBot="1" x14ac:dyDescent="0.3">
      <c r="A4" s="176" t="s">
        <v>131</v>
      </c>
      <c r="B4" s="175" t="s">
        <v>84</v>
      </c>
      <c r="C4" s="208" t="s">
        <v>127</v>
      </c>
      <c r="D4" s="209" t="s">
        <v>128</v>
      </c>
      <c r="E4" s="249" t="s">
        <v>129</v>
      </c>
      <c r="F4" s="249"/>
      <c r="G4" s="249"/>
      <c r="H4" s="250"/>
      <c r="I4" s="58"/>
      <c r="J4" s="58"/>
      <c r="K4" s="58"/>
      <c r="L4" s="58"/>
      <c r="M4" s="58"/>
      <c r="N4" s="58"/>
      <c r="O4" s="58"/>
      <c r="P4" s="58"/>
      <c r="Q4" s="58"/>
      <c r="R4" s="58"/>
      <c r="S4" s="58"/>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row>
    <row r="5" spans="1:46" ht="90" customHeight="1" x14ac:dyDescent="0.25">
      <c r="A5" s="274"/>
      <c r="B5" s="272" t="s">
        <v>232</v>
      </c>
      <c r="C5" s="210">
        <v>1</v>
      </c>
      <c r="D5" s="211">
        <v>43474</v>
      </c>
      <c r="E5" s="256" t="s">
        <v>227</v>
      </c>
      <c r="F5" s="256"/>
      <c r="G5" s="256"/>
      <c r="H5" s="257"/>
      <c r="I5" s="58"/>
      <c r="J5" s="58"/>
      <c r="K5" s="58"/>
      <c r="L5" s="58"/>
      <c r="M5" s="58"/>
      <c r="N5" s="58"/>
      <c r="O5" s="58"/>
      <c r="P5" s="58"/>
      <c r="Q5" s="58"/>
      <c r="R5" s="58"/>
      <c r="S5" s="58"/>
      <c r="T5" s="54"/>
      <c r="U5" s="54"/>
      <c r="V5" s="54"/>
      <c r="W5" s="54"/>
      <c r="X5" s="58"/>
      <c r="Y5" s="58"/>
      <c r="Z5" s="58"/>
      <c r="AA5" s="58"/>
      <c r="AB5" s="58"/>
      <c r="AC5" s="58"/>
      <c r="AD5" s="58"/>
      <c r="AE5" s="58"/>
      <c r="AF5" s="59"/>
      <c r="AG5" s="59"/>
      <c r="AH5" s="59"/>
      <c r="AI5" s="59"/>
      <c r="AJ5" s="59"/>
      <c r="AK5" s="59"/>
      <c r="AL5" s="59"/>
      <c r="AM5" s="59"/>
      <c r="AN5" s="59"/>
      <c r="AO5" s="59"/>
      <c r="AP5" s="59"/>
      <c r="AQ5" s="59"/>
      <c r="AR5" s="59"/>
      <c r="AS5" s="59"/>
      <c r="AT5" s="59"/>
    </row>
    <row r="6" spans="1:46" ht="90" customHeight="1" x14ac:dyDescent="0.25">
      <c r="A6" s="275"/>
      <c r="B6" s="273"/>
      <c r="C6" s="212">
        <v>2</v>
      </c>
      <c r="D6" s="55">
        <v>43550</v>
      </c>
      <c r="E6" s="258" t="s">
        <v>228</v>
      </c>
      <c r="F6" s="258"/>
      <c r="G6" s="258"/>
      <c r="H6" s="259"/>
      <c r="I6" s="56"/>
      <c r="J6" s="57"/>
      <c r="K6" s="57"/>
      <c r="L6" s="56"/>
      <c r="M6" s="56"/>
      <c r="N6" s="56"/>
      <c r="O6" s="56"/>
      <c r="P6" s="56"/>
      <c r="Q6" s="56"/>
      <c r="R6" s="56"/>
      <c r="S6" s="56"/>
      <c r="T6" s="56"/>
      <c r="U6" s="56"/>
      <c r="V6" s="58"/>
      <c r="W6" s="58"/>
      <c r="X6" s="58"/>
      <c r="Y6" s="58"/>
      <c r="Z6" s="58"/>
      <c r="AA6" s="58"/>
      <c r="AB6" s="58"/>
      <c r="AC6" s="58"/>
      <c r="AD6" s="58"/>
      <c r="AE6" s="58"/>
      <c r="AF6" s="59"/>
      <c r="AG6" s="59"/>
      <c r="AH6" s="59"/>
      <c r="AI6" s="59"/>
      <c r="AJ6" s="59"/>
      <c r="AK6" s="59"/>
      <c r="AL6" s="59"/>
      <c r="AM6" s="59"/>
      <c r="AN6" s="59"/>
      <c r="AO6" s="59"/>
      <c r="AP6" s="59"/>
      <c r="AQ6" s="59"/>
      <c r="AR6" s="59"/>
      <c r="AS6" s="59"/>
      <c r="AT6" s="59"/>
    </row>
    <row r="7" spans="1:46" ht="90" customHeight="1" x14ac:dyDescent="0.25">
      <c r="A7" s="275"/>
      <c r="B7" s="273"/>
      <c r="C7" s="213">
        <v>3</v>
      </c>
      <c r="D7" s="214">
        <v>43578</v>
      </c>
      <c r="E7" s="284" t="s">
        <v>266</v>
      </c>
      <c r="F7" s="284"/>
      <c r="G7" s="284"/>
      <c r="H7" s="285"/>
      <c r="I7" s="56"/>
      <c r="J7" s="57"/>
      <c r="K7" s="57"/>
      <c r="L7" s="56"/>
      <c r="M7" s="56"/>
      <c r="N7" s="56"/>
      <c r="O7" s="56"/>
      <c r="P7" s="56"/>
      <c r="Q7" s="56"/>
      <c r="R7" s="56"/>
      <c r="S7" s="56"/>
      <c r="T7" s="56"/>
      <c r="U7" s="56"/>
      <c r="V7" s="58"/>
      <c r="W7" s="58"/>
      <c r="X7" s="58"/>
      <c r="Y7" s="58"/>
      <c r="Z7" s="58"/>
      <c r="AA7" s="58"/>
      <c r="AB7" s="58"/>
      <c r="AC7" s="58"/>
      <c r="AD7" s="58"/>
      <c r="AE7" s="58"/>
      <c r="AF7" s="59"/>
      <c r="AG7" s="59"/>
      <c r="AH7" s="59"/>
      <c r="AI7" s="59"/>
      <c r="AJ7" s="59"/>
      <c r="AK7" s="59"/>
      <c r="AL7" s="59"/>
      <c r="AM7" s="59"/>
      <c r="AN7" s="59"/>
      <c r="AO7" s="59"/>
      <c r="AP7" s="59"/>
      <c r="AQ7" s="59"/>
      <c r="AR7" s="59"/>
      <c r="AS7" s="59"/>
      <c r="AT7" s="59"/>
    </row>
    <row r="8" spans="1:46" ht="90" customHeight="1" thickBot="1" x14ac:dyDescent="0.3">
      <c r="A8" s="215"/>
      <c r="B8" s="216"/>
      <c r="C8" s="217">
        <v>4</v>
      </c>
      <c r="D8" s="55">
        <v>43675</v>
      </c>
      <c r="E8" s="225" t="s">
        <v>293</v>
      </c>
      <c r="F8" s="225"/>
      <c r="G8" s="225"/>
      <c r="H8" s="226"/>
      <c r="I8" s="56"/>
      <c r="J8" s="57"/>
      <c r="K8" s="57"/>
      <c r="L8" s="56"/>
      <c r="M8" s="56"/>
      <c r="N8" s="56"/>
      <c r="O8" s="56"/>
      <c r="P8" s="56"/>
      <c r="Q8" s="56"/>
      <c r="R8" s="56"/>
      <c r="S8" s="56"/>
      <c r="T8" s="56"/>
      <c r="U8" s="56"/>
      <c r="V8" s="58"/>
      <c r="W8" s="58"/>
      <c r="X8" s="58"/>
      <c r="Y8" s="58"/>
      <c r="Z8" s="58"/>
      <c r="AA8" s="58"/>
      <c r="AB8" s="58"/>
      <c r="AC8" s="58"/>
      <c r="AD8" s="58"/>
      <c r="AE8" s="58"/>
      <c r="AF8" s="59"/>
      <c r="AG8" s="59"/>
      <c r="AH8" s="59"/>
      <c r="AI8" s="59"/>
      <c r="AJ8" s="59"/>
      <c r="AK8" s="59"/>
      <c r="AL8" s="59"/>
      <c r="AM8" s="59"/>
      <c r="AN8" s="59"/>
      <c r="AO8" s="59"/>
      <c r="AP8" s="59"/>
      <c r="AQ8" s="59"/>
      <c r="AR8" s="59"/>
      <c r="AS8" s="59"/>
      <c r="AT8" s="59"/>
    </row>
    <row r="9" spans="1:46" ht="90" customHeight="1" x14ac:dyDescent="0.25">
      <c r="A9" s="171"/>
      <c r="B9" s="61"/>
      <c r="C9" s="172"/>
      <c r="D9" s="173"/>
      <c r="E9" s="174"/>
      <c r="F9" s="174"/>
      <c r="G9" s="174"/>
      <c r="H9" s="174"/>
      <c r="I9" s="56"/>
      <c r="J9" s="57"/>
      <c r="K9" s="57"/>
      <c r="L9" s="56"/>
      <c r="M9" s="56"/>
      <c r="N9" s="56"/>
      <c r="O9" s="56"/>
      <c r="P9" s="56"/>
      <c r="Q9" s="56"/>
      <c r="R9" s="56"/>
      <c r="S9" s="56"/>
      <c r="T9" s="56"/>
      <c r="U9" s="56"/>
      <c r="V9" s="58"/>
      <c r="W9" s="58"/>
      <c r="X9" s="58"/>
      <c r="Y9" s="58"/>
      <c r="Z9" s="58"/>
      <c r="AA9" s="58"/>
      <c r="AB9" s="58"/>
      <c r="AC9" s="58"/>
      <c r="AD9" s="58"/>
      <c r="AE9" s="58"/>
      <c r="AF9" s="59"/>
      <c r="AG9" s="59"/>
      <c r="AH9" s="59"/>
      <c r="AI9" s="59"/>
      <c r="AJ9" s="59"/>
      <c r="AK9" s="59"/>
      <c r="AL9" s="59"/>
      <c r="AM9" s="59"/>
      <c r="AN9" s="59"/>
      <c r="AO9" s="59"/>
      <c r="AP9" s="59"/>
      <c r="AQ9" s="59"/>
      <c r="AR9" s="59"/>
      <c r="AS9" s="59"/>
      <c r="AT9" s="59"/>
    </row>
    <row r="10" spans="1:46" ht="15" customHeight="1" x14ac:dyDescent="0.25">
      <c r="A10" s="60"/>
      <c r="B10" s="61"/>
      <c r="C10" s="62"/>
      <c r="D10" s="62"/>
      <c r="E10" s="63"/>
      <c r="F10" s="63"/>
      <c r="G10" s="63"/>
      <c r="H10" s="63"/>
      <c r="I10" s="56"/>
      <c r="J10" s="56"/>
      <c r="K10" s="56"/>
      <c r="L10" s="56"/>
      <c r="M10" s="56"/>
      <c r="N10" s="56"/>
      <c r="O10" s="56"/>
      <c r="P10" s="56"/>
      <c r="Q10" s="56"/>
      <c r="R10" s="56"/>
      <c r="S10" s="56"/>
      <c r="T10" s="56"/>
      <c r="U10" s="56"/>
      <c r="V10" s="58"/>
      <c r="W10" s="58"/>
      <c r="X10" s="58"/>
      <c r="Y10" s="58"/>
      <c r="Z10" s="58"/>
      <c r="AA10" s="58"/>
      <c r="AB10" s="58"/>
      <c r="AC10" s="58"/>
      <c r="AD10" s="58"/>
      <c r="AE10" s="58"/>
      <c r="AF10" s="59"/>
      <c r="AG10" s="59"/>
      <c r="AH10" s="59"/>
      <c r="AI10" s="59"/>
      <c r="AJ10" s="59"/>
      <c r="AK10" s="59"/>
      <c r="AL10" s="59"/>
      <c r="AM10" s="59"/>
      <c r="AN10" s="59"/>
      <c r="AO10" s="59"/>
      <c r="AP10" s="59"/>
      <c r="AQ10" s="59"/>
      <c r="AR10" s="59"/>
      <c r="AS10" s="59"/>
      <c r="AT10" s="59"/>
    </row>
    <row r="11" spans="1:46" ht="15.75" thickBot="1" x14ac:dyDescent="0.3">
      <c r="A11" s="54"/>
      <c r="B11" s="54"/>
      <c r="C11" s="54"/>
      <c r="D11" s="64"/>
      <c r="E11" s="54"/>
      <c r="F11" s="54"/>
      <c r="G11" s="54"/>
      <c r="H11" s="54"/>
      <c r="I11" s="54"/>
      <c r="J11" s="54"/>
      <c r="K11" s="54"/>
      <c r="L11" s="54"/>
      <c r="M11" s="54"/>
      <c r="N11" s="54"/>
      <c r="O11" s="54"/>
      <c r="P11" s="54"/>
      <c r="Q11" s="54"/>
      <c r="R11" s="54"/>
      <c r="S11" s="54"/>
      <c r="T11" s="54"/>
      <c r="U11" s="54"/>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row>
    <row r="12" spans="1:46" ht="15" customHeight="1" x14ac:dyDescent="0.25">
      <c r="A12" s="278" t="s">
        <v>57</v>
      </c>
      <c r="B12" s="279"/>
      <c r="C12" s="65"/>
      <c r="D12" s="251"/>
      <c r="E12" s="252"/>
      <c r="F12" s="252"/>
      <c r="G12" s="252"/>
      <c r="H12" s="252"/>
      <c r="I12" s="252"/>
      <c r="J12" s="252"/>
      <c r="K12" s="252"/>
      <c r="L12" s="252"/>
      <c r="M12" s="252"/>
      <c r="N12" s="252"/>
      <c r="O12" s="252"/>
      <c r="P12" s="252"/>
      <c r="Q12" s="252"/>
      <c r="R12" s="252"/>
      <c r="S12" s="252"/>
      <c r="T12" s="252"/>
      <c r="U12" s="252"/>
      <c r="V12" s="255" t="s">
        <v>58</v>
      </c>
      <c r="W12" s="255"/>
      <c r="X12" s="255"/>
      <c r="Y12" s="255"/>
      <c r="Z12" s="255"/>
      <c r="AA12" s="236" t="s">
        <v>58</v>
      </c>
      <c r="AB12" s="236"/>
      <c r="AC12" s="236"/>
      <c r="AD12" s="236"/>
      <c r="AE12" s="236"/>
      <c r="AF12" s="255" t="s">
        <v>58</v>
      </c>
      <c r="AG12" s="255"/>
      <c r="AH12" s="255"/>
      <c r="AI12" s="255"/>
      <c r="AJ12" s="255"/>
      <c r="AK12" s="290" t="s">
        <v>58</v>
      </c>
      <c r="AL12" s="290"/>
      <c r="AM12" s="290"/>
      <c r="AN12" s="290"/>
      <c r="AO12" s="290"/>
      <c r="AP12" s="291" t="s">
        <v>58</v>
      </c>
      <c r="AQ12" s="291"/>
      <c r="AR12" s="291"/>
      <c r="AS12" s="291"/>
      <c r="AT12" s="291"/>
    </row>
    <row r="13" spans="1:46" ht="15.75" customHeight="1" thickBot="1" x14ac:dyDescent="0.3">
      <c r="A13" s="280"/>
      <c r="B13" s="281"/>
      <c r="C13" s="66"/>
      <c r="D13" s="253"/>
      <c r="E13" s="254"/>
      <c r="F13" s="254"/>
      <c r="G13" s="254"/>
      <c r="H13" s="254"/>
      <c r="I13" s="254"/>
      <c r="J13" s="254"/>
      <c r="K13" s="254"/>
      <c r="L13" s="254"/>
      <c r="M13" s="254"/>
      <c r="N13" s="254"/>
      <c r="O13" s="254"/>
      <c r="P13" s="254"/>
      <c r="Q13" s="254"/>
      <c r="R13" s="254"/>
      <c r="S13" s="254"/>
      <c r="T13" s="254"/>
      <c r="U13" s="254"/>
      <c r="V13" s="235" t="s">
        <v>0</v>
      </c>
      <c r="W13" s="235"/>
      <c r="X13" s="235"/>
      <c r="Y13" s="235"/>
      <c r="Z13" s="235"/>
      <c r="AA13" s="236" t="s">
        <v>1</v>
      </c>
      <c r="AB13" s="236"/>
      <c r="AC13" s="236"/>
      <c r="AD13" s="236"/>
      <c r="AE13" s="236"/>
      <c r="AF13" s="235" t="s">
        <v>2</v>
      </c>
      <c r="AG13" s="235"/>
      <c r="AH13" s="235"/>
      <c r="AI13" s="235"/>
      <c r="AJ13" s="235"/>
      <c r="AK13" s="290" t="s">
        <v>3</v>
      </c>
      <c r="AL13" s="290"/>
      <c r="AM13" s="290"/>
      <c r="AN13" s="290"/>
      <c r="AO13" s="290"/>
      <c r="AP13" s="293" t="s">
        <v>75</v>
      </c>
      <c r="AQ13" s="293"/>
      <c r="AR13" s="293"/>
      <c r="AS13" s="293"/>
      <c r="AT13" s="293"/>
    </row>
    <row r="14" spans="1:46" ht="15" customHeight="1" thickBot="1" x14ac:dyDescent="0.3">
      <c r="A14" s="282"/>
      <c r="B14" s="283"/>
      <c r="C14" s="67"/>
      <c r="D14" s="269" t="s">
        <v>4</v>
      </c>
      <c r="E14" s="270"/>
      <c r="F14" s="269"/>
      <c r="G14" s="269"/>
      <c r="H14" s="269"/>
      <c r="I14" s="269"/>
      <c r="J14" s="269"/>
      <c r="K14" s="269"/>
      <c r="L14" s="269"/>
      <c r="M14" s="269"/>
      <c r="N14" s="269"/>
      <c r="O14" s="269"/>
      <c r="P14" s="269"/>
      <c r="Q14" s="269"/>
      <c r="R14" s="269"/>
      <c r="S14" s="271"/>
      <c r="T14" s="68"/>
      <c r="U14" s="68"/>
      <c r="V14" s="247"/>
      <c r="W14" s="247"/>
      <c r="X14" s="266" t="s">
        <v>6</v>
      </c>
      <c r="Y14" s="247" t="s">
        <v>7</v>
      </c>
      <c r="Z14" s="247" t="s">
        <v>8</v>
      </c>
      <c r="AA14" s="240"/>
      <c r="AB14" s="240"/>
      <c r="AC14" s="240" t="s">
        <v>6</v>
      </c>
      <c r="AD14" s="240" t="s">
        <v>7</v>
      </c>
      <c r="AE14" s="240" t="s">
        <v>8</v>
      </c>
      <c r="AF14" s="247"/>
      <c r="AG14" s="247"/>
      <c r="AH14" s="247" t="s">
        <v>6</v>
      </c>
      <c r="AI14" s="247" t="s">
        <v>7</v>
      </c>
      <c r="AJ14" s="247" t="s">
        <v>8</v>
      </c>
      <c r="AK14" s="295"/>
      <c r="AL14" s="295"/>
      <c r="AM14" s="295" t="s">
        <v>6</v>
      </c>
      <c r="AN14" s="295" t="s">
        <v>7</v>
      </c>
      <c r="AO14" s="295" t="s">
        <v>8</v>
      </c>
      <c r="AP14" s="292" t="s">
        <v>5</v>
      </c>
      <c r="AQ14" s="292"/>
      <c r="AR14" s="292"/>
      <c r="AS14" s="292" t="s">
        <v>6</v>
      </c>
      <c r="AT14" s="292" t="s">
        <v>65</v>
      </c>
    </row>
    <row r="15" spans="1:46" ht="43.5" customHeight="1" thickBot="1" x14ac:dyDescent="0.3">
      <c r="A15" s="69" t="s">
        <v>18</v>
      </c>
      <c r="B15" s="70" t="s">
        <v>19</v>
      </c>
      <c r="C15" s="245" t="s">
        <v>105</v>
      </c>
      <c r="D15" s="71" t="s">
        <v>204</v>
      </c>
      <c r="E15" s="72" t="s">
        <v>203</v>
      </c>
      <c r="F15" s="73" t="s">
        <v>70</v>
      </c>
      <c r="G15" s="74" t="s">
        <v>9</v>
      </c>
      <c r="H15" s="74" t="s">
        <v>10</v>
      </c>
      <c r="I15" s="74" t="s">
        <v>11</v>
      </c>
      <c r="J15" s="74" t="s">
        <v>37</v>
      </c>
      <c r="K15" s="74" t="s">
        <v>12</v>
      </c>
      <c r="L15" s="74" t="s">
        <v>71</v>
      </c>
      <c r="M15" s="74" t="s">
        <v>72</v>
      </c>
      <c r="N15" s="74" t="s">
        <v>73</v>
      </c>
      <c r="O15" s="74" t="s">
        <v>74</v>
      </c>
      <c r="P15" s="74" t="s">
        <v>76</v>
      </c>
      <c r="Q15" s="74" t="s">
        <v>13</v>
      </c>
      <c r="R15" s="74" t="s">
        <v>14</v>
      </c>
      <c r="S15" s="74" t="s">
        <v>15</v>
      </c>
      <c r="T15" s="74" t="s">
        <v>130</v>
      </c>
      <c r="U15" s="74" t="s">
        <v>26</v>
      </c>
      <c r="V15" s="75" t="s">
        <v>16</v>
      </c>
      <c r="W15" s="75" t="s">
        <v>17</v>
      </c>
      <c r="X15" s="267"/>
      <c r="Y15" s="248"/>
      <c r="Z15" s="248"/>
      <c r="AA15" s="76" t="s">
        <v>16</v>
      </c>
      <c r="AB15" s="76" t="s">
        <v>17</v>
      </c>
      <c r="AC15" s="241"/>
      <c r="AD15" s="241"/>
      <c r="AE15" s="241"/>
      <c r="AF15" s="75" t="s">
        <v>16</v>
      </c>
      <c r="AG15" s="75" t="s">
        <v>17</v>
      </c>
      <c r="AH15" s="248"/>
      <c r="AI15" s="248"/>
      <c r="AJ15" s="248"/>
      <c r="AK15" s="77" t="s">
        <v>16</v>
      </c>
      <c r="AL15" s="77" t="s">
        <v>17</v>
      </c>
      <c r="AM15" s="296"/>
      <c r="AN15" s="296"/>
      <c r="AO15" s="296"/>
      <c r="AP15" s="78" t="s">
        <v>9</v>
      </c>
      <c r="AQ15" s="78" t="s">
        <v>16</v>
      </c>
      <c r="AR15" s="78" t="s">
        <v>17</v>
      </c>
      <c r="AS15" s="294"/>
      <c r="AT15" s="294"/>
    </row>
    <row r="16" spans="1:46" ht="15.75" thickBot="1" x14ac:dyDescent="0.3">
      <c r="A16" s="79"/>
      <c r="B16" s="80"/>
      <c r="C16" s="245"/>
      <c r="D16" s="81" t="s">
        <v>21</v>
      </c>
      <c r="E16" s="82"/>
      <c r="F16" s="83" t="s">
        <v>21</v>
      </c>
      <c r="G16" s="84" t="s">
        <v>21</v>
      </c>
      <c r="H16" s="84" t="s">
        <v>21</v>
      </c>
      <c r="I16" s="84" t="s">
        <v>21</v>
      </c>
      <c r="J16" s="84" t="s">
        <v>21</v>
      </c>
      <c r="K16" s="84" t="s">
        <v>21</v>
      </c>
      <c r="L16" s="85" t="s">
        <v>21</v>
      </c>
      <c r="M16" s="85" t="s">
        <v>21</v>
      </c>
      <c r="N16" s="85" t="s">
        <v>21</v>
      </c>
      <c r="O16" s="85" t="s">
        <v>21</v>
      </c>
      <c r="P16" s="84" t="s">
        <v>21</v>
      </c>
      <c r="Q16" s="84" t="s">
        <v>21</v>
      </c>
      <c r="R16" s="84" t="s">
        <v>21</v>
      </c>
      <c r="S16" s="84" t="s">
        <v>21</v>
      </c>
      <c r="T16" s="84"/>
      <c r="U16" s="84"/>
      <c r="V16" s="86" t="s">
        <v>21</v>
      </c>
      <c r="W16" s="86"/>
      <c r="X16" s="87" t="s">
        <v>21</v>
      </c>
      <c r="Y16" s="86" t="s">
        <v>21</v>
      </c>
      <c r="Z16" s="86" t="s">
        <v>21</v>
      </c>
      <c r="AA16" s="88" t="s">
        <v>21</v>
      </c>
      <c r="AB16" s="88" t="s">
        <v>21</v>
      </c>
      <c r="AC16" s="88" t="s">
        <v>21</v>
      </c>
      <c r="AD16" s="88" t="s">
        <v>21</v>
      </c>
      <c r="AE16" s="88" t="s">
        <v>21</v>
      </c>
      <c r="AF16" s="86" t="s">
        <v>21</v>
      </c>
      <c r="AG16" s="86" t="s">
        <v>21</v>
      </c>
      <c r="AH16" s="86"/>
      <c r="AI16" s="86" t="s">
        <v>21</v>
      </c>
      <c r="AJ16" s="86" t="s">
        <v>21</v>
      </c>
      <c r="AK16" s="89" t="s">
        <v>21</v>
      </c>
      <c r="AL16" s="89" t="s">
        <v>21</v>
      </c>
      <c r="AM16" s="89" t="s">
        <v>21</v>
      </c>
      <c r="AN16" s="89" t="s">
        <v>21</v>
      </c>
      <c r="AO16" s="89" t="s">
        <v>21</v>
      </c>
      <c r="AP16" s="90" t="s">
        <v>21</v>
      </c>
      <c r="AQ16" s="90"/>
      <c r="AR16" s="90" t="s">
        <v>21</v>
      </c>
      <c r="AS16" s="90" t="s">
        <v>21</v>
      </c>
      <c r="AT16" s="90" t="s">
        <v>21</v>
      </c>
    </row>
    <row r="17" spans="1:46" s="105" customFormat="1" ht="158.25" customHeight="1" thickBot="1" x14ac:dyDescent="0.3">
      <c r="A17" s="91">
        <v>1</v>
      </c>
      <c r="B17" s="92" t="s">
        <v>197</v>
      </c>
      <c r="C17" s="92" t="s">
        <v>178</v>
      </c>
      <c r="D17" s="93" t="s">
        <v>230</v>
      </c>
      <c r="E17" s="94">
        <v>0.1</v>
      </c>
      <c r="F17" s="95" t="s">
        <v>102</v>
      </c>
      <c r="G17" s="93" t="s">
        <v>229</v>
      </c>
      <c r="H17" s="93" t="s">
        <v>231</v>
      </c>
      <c r="I17" s="94" t="s">
        <v>154</v>
      </c>
      <c r="J17" s="95" t="s">
        <v>39</v>
      </c>
      <c r="K17" s="95" t="s">
        <v>134</v>
      </c>
      <c r="L17" s="96">
        <v>0</v>
      </c>
      <c r="M17" s="97">
        <v>1000</v>
      </c>
      <c r="N17" s="96">
        <v>0</v>
      </c>
      <c r="O17" s="96">
        <v>0</v>
      </c>
      <c r="P17" s="97">
        <v>1000</v>
      </c>
      <c r="Q17" s="98" t="s">
        <v>46</v>
      </c>
      <c r="R17" s="93" t="s">
        <v>136</v>
      </c>
      <c r="S17" s="93" t="s">
        <v>138</v>
      </c>
      <c r="T17" s="168" t="s">
        <v>155</v>
      </c>
      <c r="U17" s="99" t="s">
        <v>63</v>
      </c>
      <c r="V17" s="100">
        <f>L17</f>
        <v>0</v>
      </c>
      <c r="W17" s="37">
        <f>1147/1000</f>
        <v>1.147</v>
      </c>
      <c r="X17" s="101" t="s">
        <v>233</v>
      </c>
      <c r="Y17" s="38" t="s">
        <v>264</v>
      </c>
      <c r="Z17" s="38" t="s">
        <v>241</v>
      </c>
      <c r="AA17" s="102">
        <f>M17</f>
        <v>1000</v>
      </c>
      <c r="AB17" s="203">
        <v>1147</v>
      </c>
      <c r="AC17" s="101">
        <v>1</v>
      </c>
      <c r="AD17" s="36" t="s">
        <v>264</v>
      </c>
      <c r="AE17" s="36" t="s">
        <v>241</v>
      </c>
      <c r="AF17" s="100">
        <f>N17</f>
        <v>0</v>
      </c>
      <c r="AG17" s="37"/>
      <c r="AH17" s="103" t="s">
        <v>239</v>
      </c>
      <c r="AI17" s="36"/>
      <c r="AJ17" s="36"/>
      <c r="AK17" s="100">
        <f>O17</f>
        <v>0</v>
      </c>
      <c r="AL17" s="37"/>
      <c r="AM17" s="103" t="s">
        <v>233</v>
      </c>
      <c r="AN17" s="34"/>
      <c r="AO17" s="36"/>
      <c r="AP17" s="93" t="s">
        <v>229</v>
      </c>
      <c r="AQ17" s="104">
        <f>P17</f>
        <v>1000</v>
      </c>
      <c r="AR17" s="47"/>
      <c r="AS17" s="101">
        <f>AR17/AQ17</f>
        <v>0</v>
      </c>
      <c r="AT17" s="34"/>
    </row>
    <row r="18" spans="1:46" s="105" customFormat="1" ht="155.25" customHeight="1" thickBot="1" x14ac:dyDescent="0.3">
      <c r="A18" s="91">
        <v>2</v>
      </c>
      <c r="B18" s="92" t="s">
        <v>197</v>
      </c>
      <c r="C18" s="92" t="s">
        <v>178</v>
      </c>
      <c r="D18" s="93" t="s">
        <v>213</v>
      </c>
      <c r="E18" s="94">
        <v>0.06</v>
      </c>
      <c r="F18" s="95" t="s">
        <v>102</v>
      </c>
      <c r="G18" s="93" t="s">
        <v>132</v>
      </c>
      <c r="H18" s="93" t="s">
        <v>133</v>
      </c>
      <c r="I18" s="106">
        <v>0.18099999999999999</v>
      </c>
      <c r="J18" s="95" t="s">
        <v>41</v>
      </c>
      <c r="K18" s="95" t="s">
        <v>135</v>
      </c>
      <c r="L18" s="107">
        <v>0</v>
      </c>
      <c r="M18" s="108">
        <v>0.3</v>
      </c>
      <c r="N18" s="108">
        <v>0.5</v>
      </c>
      <c r="O18" s="108">
        <v>0.65</v>
      </c>
      <c r="P18" s="109">
        <f>+O18</f>
        <v>0.65</v>
      </c>
      <c r="Q18" s="98" t="s">
        <v>47</v>
      </c>
      <c r="R18" s="93" t="s">
        <v>137</v>
      </c>
      <c r="S18" s="93" t="s">
        <v>138</v>
      </c>
      <c r="T18" s="99">
        <v>18.100000000000001</v>
      </c>
      <c r="U18" s="99" t="s">
        <v>63</v>
      </c>
      <c r="V18" s="100">
        <f t="shared" ref="V18:V33" si="0">L18</f>
        <v>0</v>
      </c>
      <c r="W18" s="39">
        <v>0.27400000000000002</v>
      </c>
      <c r="X18" s="101" t="s">
        <v>233</v>
      </c>
      <c r="Y18" s="38" t="s">
        <v>265</v>
      </c>
      <c r="Z18" s="38" t="s">
        <v>260</v>
      </c>
      <c r="AA18" s="110">
        <f t="shared" ref="AA18:AA24" si="1">M18</f>
        <v>0.3</v>
      </c>
      <c r="AB18" s="219">
        <v>0.33800000000000002</v>
      </c>
      <c r="AC18" s="220">
        <v>1</v>
      </c>
      <c r="AD18" s="221" t="s">
        <v>291</v>
      </c>
      <c r="AE18" s="221" t="s">
        <v>292</v>
      </c>
      <c r="AF18" s="100">
        <f t="shared" ref="AF18:AF24" si="2">N18</f>
        <v>0.5</v>
      </c>
      <c r="AG18" s="36"/>
      <c r="AH18" s="103">
        <f t="shared" ref="AH18:AH30" si="3">AG18/AF18</f>
        <v>0</v>
      </c>
      <c r="AI18" s="36"/>
      <c r="AJ18" s="36"/>
      <c r="AK18" s="100">
        <f t="shared" ref="AK18:AK24" si="4">O18</f>
        <v>0.65</v>
      </c>
      <c r="AL18" s="37"/>
      <c r="AM18" s="111">
        <f>AL18/AK18</f>
        <v>0</v>
      </c>
      <c r="AN18" s="34"/>
      <c r="AO18" s="36"/>
      <c r="AP18" s="93" t="s">
        <v>132</v>
      </c>
      <c r="AQ18" s="100">
        <f t="shared" ref="AQ18:AQ33" si="5">P18</f>
        <v>0.65</v>
      </c>
      <c r="AR18" s="48"/>
      <c r="AS18" s="101">
        <f t="shared" ref="AS18:AS33" si="6">AR18/AQ18</f>
        <v>0</v>
      </c>
      <c r="AT18" s="34"/>
    </row>
    <row r="19" spans="1:46" s="105" customFormat="1" ht="169.5" customHeight="1" thickBot="1" x14ac:dyDescent="0.3">
      <c r="A19" s="91">
        <v>3</v>
      </c>
      <c r="B19" s="92" t="s">
        <v>156</v>
      </c>
      <c r="C19" s="92" t="s">
        <v>179</v>
      </c>
      <c r="D19" s="93" t="s">
        <v>214</v>
      </c>
      <c r="E19" s="94">
        <v>0.1</v>
      </c>
      <c r="F19" s="99" t="s">
        <v>102</v>
      </c>
      <c r="G19" s="92" t="s">
        <v>143</v>
      </c>
      <c r="H19" s="92" t="s">
        <v>149</v>
      </c>
      <c r="I19" s="112" t="s">
        <v>139</v>
      </c>
      <c r="J19" s="99" t="s">
        <v>41</v>
      </c>
      <c r="K19" s="99" t="s">
        <v>147</v>
      </c>
      <c r="L19" s="107">
        <v>0</v>
      </c>
      <c r="M19" s="108">
        <v>0.5</v>
      </c>
      <c r="N19" s="108">
        <v>0</v>
      </c>
      <c r="O19" s="108">
        <v>0.95</v>
      </c>
      <c r="P19" s="113">
        <v>0.95</v>
      </c>
      <c r="Q19" s="98" t="s">
        <v>45</v>
      </c>
      <c r="R19" s="92" t="s">
        <v>153</v>
      </c>
      <c r="S19" s="93" t="s">
        <v>138</v>
      </c>
      <c r="T19" s="166" t="s">
        <v>153</v>
      </c>
      <c r="U19" s="99" t="s">
        <v>63</v>
      </c>
      <c r="V19" s="100">
        <f t="shared" si="0"/>
        <v>0</v>
      </c>
      <c r="W19" s="39">
        <f>10889299884/61277787000</f>
        <v>0.17770386982153907</v>
      </c>
      <c r="X19" s="101" t="s">
        <v>233</v>
      </c>
      <c r="Y19" s="38" t="s">
        <v>242</v>
      </c>
      <c r="Z19" s="38" t="s">
        <v>243</v>
      </c>
      <c r="AA19" s="110">
        <f t="shared" si="1"/>
        <v>0.5</v>
      </c>
      <c r="AB19" s="204">
        <f>12858112885/61277787000</f>
        <v>0.20983317959899564</v>
      </c>
      <c r="AC19" s="101">
        <f t="shared" ref="AC19:AC32" si="7">AB19/AA19</f>
        <v>0.41966635919799128</v>
      </c>
      <c r="AD19" s="36" t="s">
        <v>268</v>
      </c>
      <c r="AE19" s="36" t="s">
        <v>243</v>
      </c>
      <c r="AF19" s="100">
        <f t="shared" si="2"/>
        <v>0</v>
      </c>
      <c r="AG19" s="37"/>
      <c r="AH19" s="103" t="s">
        <v>239</v>
      </c>
      <c r="AI19" s="36"/>
      <c r="AJ19" s="36"/>
      <c r="AK19" s="100">
        <f t="shared" si="4"/>
        <v>0.95</v>
      </c>
      <c r="AL19" s="37"/>
      <c r="AM19" s="111">
        <f t="shared" ref="AM19:AM33" si="8">AL19/AK19</f>
        <v>0</v>
      </c>
      <c r="AN19" s="34"/>
      <c r="AO19" s="36"/>
      <c r="AP19" s="92" t="s">
        <v>143</v>
      </c>
      <c r="AQ19" s="100">
        <f t="shared" si="5"/>
        <v>0.95</v>
      </c>
      <c r="AR19" s="47"/>
      <c r="AS19" s="101">
        <f t="shared" si="6"/>
        <v>0</v>
      </c>
      <c r="AT19" s="34"/>
    </row>
    <row r="20" spans="1:46" s="105" customFormat="1" ht="115.5" customHeight="1" thickBot="1" x14ac:dyDescent="0.3">
      <c r="A20" s="91">
        <v>4</v>
      </c>
      <c r="B20" s="92" t="s">
        <v>156</v>
      </c>
      <c r="C20" s="92" t="s">
        <v>179</v>
      </c>
      <c r="D20" s="93" t="s">
        <v>215</v>
      </c>
      <c r="E20" s="94">
        <v>0.02</v>
      </c>
      <c r="F20" s="99" t="s">
        <v>103</v>
      </c>
      <c r="G20" s="92" t="s">
        <v>144</v>
      </c>
      <c r="H20" s="92" t="s">
        <v>150</v>
      </c>
      <c r="I20" s="112" t="s">
        <v>140</v>
      </c>
      <c r="J20" s="99" t="s">
        <v>41</v>
      </c>
      <c r="K20" s="99" t="s">
        <v>148</v>
      </c>
      <c r="L20" s="107">
        <v>0</v>
      </c>
      <c r="M20" s="108">
        <v>0</v>
      </c>
      <c r="N20" s="108">
        <v>0.2</v>
      </c>
      <c r="O20" s="108">
        <v>0.4</v>
      </c>
      <c r="P20" s="109">
        <v>0.4</v>
      </c>
      <c r="Q20" s="98" t="s">
        <v>45</v>
      </c>
      <c r="R20" s="92" t="s">
        <v>153</v>
      </c>
      <c r="S20" s="93" t="s">
        <v>138</v>
      </c>
      <c r="T20" s="166" t="s">
        <v>153</v>
      </c>
      <c r="U20" s="99" t="s">
        <v>63</v>
      </c>
      <c r="V20" s="100">
        <f t="shared" si="0"/>
        <v>0</v>
      </c>
      <c r="W20" s="39">
        <f>1262282014/61277787000</f>
        <v>2.0599340736635937E-2</v>
      </c>
      <c r="X20" s="101" t="s">
        <v>233</v>
      </c>
      <c r="Y20" s="38" t="s">
        <v>244</v>
      </c>
      <c r="Z20" s="38" t="s">
        <v>243</v>
      </c>
      <c r="AA20" s="110">
        <f t="shared" si="1"/>
        <v>0</v>
      </c>
      <c r="AB20" s="204">
        <f>4362448190/61277787000</f>
        <v>7.11913468741944E-2</v>
      </c>
      <c r="AC20" s="101" t="s">
        <v>233</v>
      </c>
      <c r="AD20" s="36" t="s">
        <v>269</v>
      </c>
      <c r="AE20" s="36" t="s">
        <v>243</v>
      </c>
      <c r="AF20" s="100">
        <f t="shared" si="2"/>
        <v>0.2</v>
      </c>
      <c r="AG20" s="36"/>
      <c r="AH20" s="103">
        <f t="shared" si="3"/>
        <v>0</v>
      </c>
      <c r="AI20" s="36"/>
      <c r="AJ20" s="36"/>
      <c r="AK20" s="100">
        <f t="shared" si="4"/>
        <v>0.4</v>
      </c>
      <c r="AL20" s="37"/>
      <c r="AM20" s="111">
        <f t="shared" si="8"/>
        <v>0</v>
      </c>
      <c r="AN20" s="34"/>
      <c r="AO20" s="36"/>
      <c r="AP20" s="92" t="s">
        <v>144</v>
      </c>
      <c r="AQ20" s="100">
        <f t="shared" si="5"/>
        <v>0.4</v>
      </c>
      <c r="AR20" s="48"/>
      <c r="AS20" s="101">
        <f t="shared" si="6"/>
        <v>0</v>
      </c>
      <c r="AT20" s="34"/>
    </row>
    <row r="21" spans="1:46" s="105" customFormat="1" ht="116.25" customHeight="1" thickBot="1" x14ac:dyDescent="0.3">
      <c r="A21" s="91">
        <v>5</v>
      </c>
      <c r="B21" s="92" t="s">
        <v>156</v>
      </c>
      <c r="C21" s="92" t="s">
        <v>179</v>
      </c>
      <c r="D21" s="93" t="s">
        <v>208</v>
      </c>
      <c r="E21" s="94">
        <v>0.06</v>
      </c>
      <c r="F21" s="99" t="s">
        <v>103</v>
      </c>
      <c r="G21" s="92" t="s">
        <v>145</v>
      </c>
      <c r="H21" s="92" t="s">
        <v>151</v>
      </c>
      <c r="I21" s="112" t="s">
        <v>141</v>
      </c>
      <c r="J21" s="99" t="s">
        <v>41</v>
      </c>
      <c r="K21" s="99" t="s">
        <v>148</v>
      </c>
      <c r="L21" s="108">
        <v>0.1</v>
      </c>
      <c r="M21" s="108">
        <v>0.2</v>
      </c>
      <c r="N21" s="108">
        <v>0.4</v>
      </c>
      <c r="O21" s="108">
        <v>0.5</v>
      </c>
      <c r="P21" s="109">
        <v>0.5</v>
      </c>
      <c r="Q21" s="98" t="s">
        <v>45</v>
      </c>
      <c r="R21" s="92" t="s">
        <v>153</v>
      </c>
      <c r="S21" s="93" t="s">
        <v>138</v>
      </c>
      <c r="T21" s="166" t="s">
        <v>153</v>
      </c>
      <c r="U21" s="99" t="s">
        <v>63</v>
      </c>
      <c r="V21" s="100">
        <f t="shared" si="0"/>
        <v>0.1</v>
      </c>
      <c r="W21" s="39">
        <f>7930561284/31483353018</f>
        <v>0.25189697169376635</v>
      </c>
      <c r="X21" s="101">
        <v>1</v>
      </c>
      <c r="Y21" s="38" t="s">
        <v>256</v>
      </c>
      <c r="Z21" s="38" t="s">
        <v>258</v>
      </c>
      <c r="AA21" s="110">
        <f t="shared" si="1"/>
        <v>0.2</v>
      </c>
      <c r="AB21" s="204">
        <v>0.4627</v>
      </c>
      <c r="AC21" s="101">
        <v>1</v>
      </c>
      <c r="AD21" s="36" t="s">
        <v>270</v>
      </c>
      <c r="AE21" s="36" t="s">
        <v>271</v>
      </c>
      <c r="AF21" s="100">
        <f t="shared" si="2"/>
        <v>0.4</v>
      </c>
      <c r="AG21" s="36"/>
      <c r="AH21" s="103">
        <f t="shared" si="3"/>
        <v>0</v>
      </c>
      <c r="AI21" s="36"/>
      <c r="AJ21" s="36"/>
      <c r="AK21" s="100">
        <f t="shared" si="4"/>
        <v>0.5</v>
      </c>
      <c r="AL21" s="37"/>
      <c r="AM21" s="111">
        <f t="shared" si="8"/>
        <v>0</v>
      </c>
      <c r="AN21" s="34"/>
      <c r="AO21" s="36"/>
      <c r="AP21" s="92" t="s">
        <v>145</v>
      </c>
      <c r="AQ21" s="100">
        <f t="shared" si="5"/>
        <v>0.5</v>
      </c>
      <c r="AR21" s="48"/>
      <c r="AS21" s="101">
        <f t="shared" si="6"/>
        <v>0</v>
      </c>
      <c r="AT21" s="34"/>
    </row>
    <row r="22" spans="1:46" s="105" customFormat="1" ht="174.75" customHeight="1" thickBot="1" x14ac:dyDescent="0.3">
      <c r="A22" s="91">
        <v>6</v>
      </c>
      <c r="B22" s="92" t="s">
        <v>156</v>
      </c>
      <c r="C22" s="92" t="s">
        <v>179</v>
      </c>
      <c r="D22" s="93" t="s">
        <v>216</v>
      </c>
      <c r="E22" s="94">
        <v>0.04</v>
      </c>
      <c r="F22" s="99" t="s">
        <v>103</v>
      </c>
      <c r="G22" s="92" t="s">
        <v>146</v>
      </c>
      <c r="H22" s="92" t="s">
        <v>152</v>
      </c>
      <c r="I22" s="112" t="s">
        <v>142</v>
      </c>
      <c r="J22" s="99" t="s">
        <v>41</v>
      </c>
      <c r="K22" s="99" t="s">
        <v>148</v>
      </c>
      <c r="L22" s="108">
        <v>0.05</v>
      </c>
      <c r="M22" s="108">
        <v>0.2</v>
      </c>
      <c r="N22" s="108">
        <v>0.3</v>
      </c>
      <c r="O22" s="108">
        <v>0.5</v>
      </c>
      <c r="P22" s="109">
        <f>+O22</f>
        <v>0.5</v>
      </c>
      <c r="Q22" s="98" t="s">
        <v>45</v>
      </c>
      <c r="R22" s="92" t="s">
        <v>153</v>
      </c>
      <c r="S22" s="93" t="s">
        <v>138</v>
      </c>
      <c r="T22" s="166" t="s">
        <v>153</v>
      </c>
      <c r="U22" s="99" t="s">
        <v>63</v>
      </c>
      <c r="V22" s="100">
        <f t="shared" si="0"/>
        <v>0.05</v>
      </c>
      <c r="W22" s="39">
        <f>13994042367/88921158176</f>
        <v>0.15737584455773565</v>
      </c>
      <c r="X22" s="101">
        <v>1</v>
      </c>
      <c r="Y22" s="38" t="s">
        <v>257</v>
      </c>
      <c r="Z22" s="38" t="s">
        <v>259</v>
      </c>
      <c r="AA22" s="110">
        <f t="shared" si="1"/>
        <v>0.2</v>
      </c>
      <c r="AB22" s="204">
        <v>0.17660000000000001</v>
      </c>
      <c r="AC22" s="101">
        <f t="shared" si="7"/>
        <v>0.88300000000000001</v>
      </c>
      <c r="AD22" s="36" t="s">
        <v>272</v>
      </c>
      <c r="AE22" s="36" t="s">
        <v>259</v>
      </c>
      <c r="AF22" s="100">
        <f t="shared" si="2"/>
        <v>0.3</v>
      </c>
      <c r="AG22" s="36"/>
      <c r="AH22" s="103">
        <f t="shared" si="3"/>
        <v>0</v>
      </c>
      <c r="AI22" s="36"/>
      <c r="AJ22" s="36"/>
      <c r="AK22" s="100">
        <f t="shared" si="4"/>
        <v>0.5</v>
      </c>
      <c r="AL22" s="37"/>
      <c r="AM22" s="111">
        <f t="shared" si="8"/>
        <v>0</v>
      </c>
      <c r="AN22" s="34"/>
      <c r="AO22" s="36"/>
      <c r="AP22" s="92" t="s">
        <v>146</v>
      </c>
      <c r="AQ22" s="100">
        <f t="shared" si="5"/>
        <v>0.5</v>
      </c>
      <c r="AR22" s="48"/>
      <c r="AS22" s="101">
        <f t="shared" si="6"/>
        <v>0</v>
      </c>
      <c r="AT22" s="34"/>
    </row>
    <row r="23" spans="1:46" s="105" customFormat="1" ht="132.75" customHeight="1" thickBot="1" x14ac:dyDescent="0.3">
      <c r="A23" s="91">
        <v>7</v>
      </c>
      <c r="B23" s="92" t="s">
        <v>198</v>
      </c>
      <c r="C23" s="92" t="s">
        <v>186</v>
      </c>
      <c r="D23" s="92" t="s">
        <v>224</v>
      </c>
      <c r="E23" s="114">
        <v>0.06</v>
      </c>
      <c r="F23" s="98" t="s">
        <v>103</v>
      </c>
      <c r="G23" s="115" t="s">
        <v>180</v>
      </c>
      <c r="H23" s="115" t="s">
        <v>181</v>
      </c>
      <c r="I23" s="116">
        <v>11314</v>
      </c>
      <c r="J23" s="95" t="s">
        <v>39</v>
      </c>
      <c r="K23" s="95" t="s">
        <v>182</v>
      </c>
      <c r="L23" s="94"/>
      <c r="M23" s="94">
        <v>0.3</v>
      </c>
      <c r="N23" s="94"/>
      <c r="O23" s="94">
        <v>0.3</v>
      </c>
      <c r="P23" s="113">
        <v>0.6</v>
      </c>
      <c r="Q23" s="99" t="s">
        <v>46</v>
      </c>
      <c r="R23" s="117" t="s">
        <v>183</v>
      </c>
      <c r="S23" s="99" t="s">
        <v>184</v>
      </c>
      <c r="T23" s="167">
        <v>7065</v>
      </c>
      <c r="U23" s="99" t="s">
        <v>64</v>
      </c>
      <c r="V23" s="100">
        <f t="shared" si="0"/>
        <v>0</v>
      </c>
      <c r="W23" s="39">
        <f>4528/7572</f>
        <v>0.5979926043317485</v>
      </c>
      <c r="X23" s="101" t="s">
        <v>233</v>
      </c>
      <c r="Y23" s="41" t="s">
        <v>262</v>
      </c>
      <c r="Z23" s="41" t="s">
        <v>261</v>
      </c>
      <c r="AA23" s="110">
        <f t="shared" si="1"/>
        <v>0.3</v>
      </c>
      <c r="AB23" s="42">
        <v>0.41</v>
      </c>
      <c r="AC23" s="101">
        <v>1</v>
      </c>
      <c r="AD23" s="40" t="s">
        <v>287</v>
      </c>
      <c r="AE23" s="40" t="s">
        <v>288</v>
      </c>
      <c r="AF23" s="100">
        <f t="shared" si="2"/>
        <v>0</v>
      </c>
      <c r="AG23" s="40"/>
      <c r="AH23" s="103" t="s">
        <v>239</v>
      </c>
      <c r="AI23" s="40"/>
      <c r="AJ23" s="40"/>
      <c r="AK23" s="100">
        <f t="shared" si="4"/>
        <v>0.3</v>
      </c>
      <c r="AL23" s="43"/>
      <c r="AM23" s="111">
        <f t="shared" si="8"/>
        <v>0</v>
      </c>
      <c r="AN23" s="35"/>
      <c r="AO23" s="36"/>
      <c r="AP23" s="115" t="s">
        <v>180</v>
      </c>
      <c r="AQ23" s="100">
        <f t="shared" si="5"/>
        <v>0.6</v>
      </c>
      <c r="AR23" s="49"/>
      <c r="AS23" s="101">
        <f t="shared" si="6"/>
        <v>0</v>
      </c>
      <c r="AT23" s="35"/>
    </row>
    <row r="24" spans="1:46" s="105" customFormat="1" ht="139.5" customHeight="1" thickBot="1" x14ac:dyDescent="0.3">
      <c r="A24" s="91">
        <v>8</v>
      </c>
      <c r="B24" s="92" t="s">
        <v>198</v>
      </c>
      <c r="C24" s="92" t="s">
        <v>186</v>
      </c>
      <c r="D24" s="92" t="s">
        <v>225</v>
      </c>
      <c r="E24" s="114">
        <v>0.06</v>
      </c>
      <c r="F24" s="98" t="s">
        <v>103</v>
      </c>
      <c r="G24" s="115" t="s">
        <v>180</v>
      </c>
      <c r="H24" s="115" t="s">
        <v>185</v>
      </c>
      <c r="I24" s="116">
        <v>2014</v>
      </c>
      <c r="J24" s="95" t="s">
        <v>39</v>
      </c>
      <c r="K24" s="95" t="s">
        <v>182</v>
      </c>
      <c r="L24" s="94"/>
      <c r="M24" s="94">
        <v>0.3</v>
      </c>
      <c r="N24" s="94"/>
      <c r="O24" s="94">
        <v>0.3</v>
      </c>
      <c r="P24" s="113">
        <v>0.6</v>
      </c>
      <c r="Q24" s="99" t="s">
        <v>46</v>
      </c>
      <c r="R24" s="117" t="s">
        <v>183</v>
      </c>
      <c r="S24" s="99" t="s">
        <v>184</v>
      </c>
      <c r="T24" s="167">
        <v>1971</v>
      </c>
      <c r="U24" s="99" t="s">
        <v>64</v>
      </c>
      <c r="V24" s="100">
        <f t="shared" si="0"/>
        <v>0</v>
      </c>
      <c r="W24" s="39">
        <f>125/1802</f>
        <v>6.9367369589345168E-2</v>
      </c>
      <c r="X24" s="101" t="s">
        <v>233</v>
      </c>
      <c r="Y24" s="41" t="s">
        <v>263</v>
      </c>
      <c r="Z24" s="41" t="s">
        <v>261</v>
      </c>
      <c r="AA24" s="110">
        <f t="shared" si="1"/>
        <v>0.3</v>
      </c>
      <c r="AB24" s="42">
        <v>0.44</v>
      </c>
      <c r="AC24" s="101">
        <v>1</v>
      </c>
      <c r="AD24" s="40" t="s">
        <v>290</v>
      </c>
      <c r="AE24" s="40" t="s">
        <v>289</v>
      </c>
      <c r="AF24" s="100">
        <f t="shared" si="2"/>
        <v>0</v>
      </c>
      <c r="AG24" s="40"/>
      <c r="AH24" s="103" t="s">
        <v>239</v>
      </c>
      <c r="AI24" s="40"/>
      <c r="AJ24" s="40"/>
      <c r="AK24" s="100">
        <f t="shared" si="4"/>
        <v>0.3</v>
      </c>
      <c r="AL24" s="43"/>
      <c r="AM24" s="111">
        <f t="shared" si="8"/>
        <v>0</v>
      </c>
      <c r="AN24" s="35"/>
      <c r="AO24" s="36"/>
      <c r="AP24" s="115" t="s">
        <v>180</v>
      </c>
      <c r="AQ24" s="100">
        <f t="shared" si="5"/>
        <v>0.6</v>
      </c>
      <c r="AR24" s="49"/>
      <c r="AS24" s="101">
        <f t="shared" si="6"/>
        <v>0</v>
      </c>
      <c r="AT24" s="35"/>
    </row>
    <row r="25" spans="1:46" s="105" customFormat="1" ht="105" customHeight="1" thickBot="1" x14ac:dyDescent="0.3">
      <c r="A25" s="91">
        <v>9</v>
      </c>
      <c r="B25" s="92" t="s">
        <v>198</v>
      </c>
      <c r="C25" s="92" t="s">
        <v>186</v>
      </c>
      <c r="D25" s="118" t="s">
        <v>205</v>
      </c>
      <c r="E25" s="94">
        <v>0.08</v>
      </c>
      <c r="F25" s="119" t="s">
        <v>103</v>
      </c>
      <c r="G25" s="92" t="s">
        <v>187</v>
      </c>
      <c r="H25" s="92" t="s">
        <v>188</v>
      </c>
      <c r="I25" s="98">
        <v>61</v>
      </c>
      <c r="J25" s="95" t="s">
        <v>39</v>
      </c>
      <c r="K25" s="95" t="s">
        <v>189</v>
      </c>
      <c r="L25" s="120">
        <v>8</v>
      </c>
      <c r="M25" s="120">
        <v>12</v>
      </c>
      <c r="N25" s="120">
        <v>12</v>
      </c>
      <c r="O25" s="120">
        <v>10</v>
      </c>
      <c r="P25" s="121">
        <f>SUM(L25:O25)</f>
        <v>42</v>
      </c>
      <c r="Q25" s="99" t="s">
        <v>46</v>
      </c>
      <c r="R25" s="99" t="s">
        <v>190</v>
      </c>
      <c r="S25" s="99" t="s">
        <v>184</v>
      </c>
      <c r="T25" s="169">
        <v>61</v>
      </c>
      <c r="U25" s="99" t="s">
        <v>64</v>
      </c>
      <c r="V25" s="104">
        <f t="shared" si="0"/>
        <v>8</v>
      </c>
      <c r="W25" s="44">
        <v>13</v>
      </c>
      <c r="X25" s="101">
        <v>1</v>
      </c>
      <c r="Y25" s="45" t="s">
        <v>294</v>
      </c>
      <c r="Z25" s="45" t="s">
        <v>255</v>
      </c>
      <c r="AA25" s="123">
        <f>M25</f>
        <v>12</v>
      </c>
      <c r="AB25" s="46">
        <v>21</v>
      </c>
      <c r="AC25" s="101">
        <v>1</v>
      </c>
      <c r="AD25" s="40" t="s">
        <v>273</v>
      </c>
      <c r="AE25" s="40" t="s">
        <v>274</v>
      </c>
      <c r="AF25" s="122">
        <f>N25</f>
        <v>12</v>
      </c>
      <c r="AG25" s="44"/>
      <c r="AH25" s="103">
        <f t="shared" si="3"/>
        <v>0</v>
      </c>
      <c r="AI25" s="40"/>
      <c r="AJ25" s="40"/>
      <c r="AK25" s="122">
        <f>O25</f>
        <v>10</v>
      </c>
      <c r="AL25" s="44"/>
      <c r="AM25" s="111">
        <f t="shared" si="8"/>
        <v>0</v>
      </c>
      <c r="AN25" s="35"/>
      <c r="AO25" s="36"/>
      <c r="AP25" s="92" t="s">
        <v>187</v>
      </c>
      <c r="AQ25" s="104">
        <f t="shared" si="5"/>
        <v>42</v>
      </c>
      <c r="AR25" s="50"/>
      <c r="AS25" s="101">
        <f t="shared" si="6"/>
        <v>0</v>
      </c>
      <c r="AT25" s="35"/>
    </row>
    <row r="26" spans="1:46" s="105" customFormat="1" ht="345" customHeight="1" thickBot="1" x14ac:dyDescent="0.3">
      <c r="A26" s="91">
        <v>10</v>
      </c>
      <c r="B26" s="92" t="s">
        <v>198</v>
      </c>
      <c r="C26" s="92" t="s">
        <v>186</v>
      </c>
      <c r="D26" s="118" t="s">
        <v>206</v>
      </c>
      <c r="E26" s="94">
        <v>0.08</v>
      </c>
      <c r="F26" s="119" t="s">
        <v>103</v>
      </c>
      <c r="G26" s="92" t="s">
        <v>217</v>
      </c>
      <c r="H26" s="92" t="s">
        <v>218</v>
      </c>
      <c r="I26" s="98">
        <v>28</v>
      </c>
      <c r="J26" s="95" t="s">
        <v>39</v>
      </c>
      <c r="K26" s="95" t="s">
        <v>191</v>
      </c>
      <c r="L26" s="120">
        <v>4</v>
      </c>
      <c r="M26" s="120">
        <v>8</v>
      </c>
      <c r="N26" s="120">
        <v>8</v>
      </c>
      <c r="O26" s="120">
        <v>4</v>
      </c>
      <c r="P26" s="121">
        <f>SUM(L26:O26)</f>
        <v>24</v>
      </c>
      <c r="Q26" s="99" t="s">
        <v>46</v>
      </c>
      <c r="R26" s="99" t="s">
        <v>190</v>
      </c>
      <c r="S26" s="99" t="s">
        <v>184</v>
      </c>
      <c r="T26" s="169">
        <v>28</v>
      </c>
      <c r="U26" s="99" t="s">
        <v>64</v>
      </c>
      <c r="V26" s="104">
        <f t="shared" si="0"/>
        <v>4</v>
      </c>
      <c r="W26" s="44">
        <v>4</v>
      </c>
      <c r="X26" s="101">
        <f t="shared" ref="X26:X31" si="9">W26/V26</f>
        <v>1</v>
      </c>
      <c r="Y26" s="45" t="s">
        <v>253</v>
      </c>
      <c r="Z26" s="45" t="s">
        <v>255</v>
      </c>
      <c r="AA26" s="123">
        <f t="shared" ref="AA26:AA32" si="10">M26</f>
        <v>8</v>
      </c>
      <c r="AB26" s="46">
        <v>10</v>
      </c>
      <c r="AC26" s="101">
        <v>1</v>
      </c>
      <c r="AD26" s="40" t="s">
        <v>279</v>
      </c>
      <c r="AE26" s="40" t="s">
        <v>275</v>
      </c>
      <c r="AF26" s="122">
        <f t="shared" ref="AF26:AF32" si="11">N26</f>
        <v>8</v>
      </c>
      <c r="AG26" s="44"/>
      <c r="AH26" s="103">
        <f t="shared" si="3"/>
        <v>0</v>
      </c>
      <c r="AI26" s="40"/>
      <c r="AJ26" s="40"/>
      <c r="AK26" s="122">
        <f t="shared" ref="AK26:AK33" si="12">O26</f>
        <v>4</v>
      </c>
      <c r="AL26" s="44"/>
      <c r="AM26" s="111">
        <f t="shared" si="8"/>
        <v>0</v>
      </c>
      <c r="AN26" s="35"/>
      <c r="AO26" s="36"/>
      <c r="AP26" s="92" t="s">
        <v>217</v>
      </c>
      <c r="AQ26" s="104">
        <f t="shared" si="5"/>
        <v>24</v>
      </c>
      <c r="AR26" s="50"/>
      <c r="AS26" s="101">
        <f t="shared" si="6"/>
        <v>0</v>
      </c>
      <c r="AT26" s="35"/>
    </row>
    <row r="27" spans="1:46" s="105" customFormat="1" ht="144.75" customHeight="1" thickBot="1" x14ac:dyDescent="0.3">
      <c r="A27" s="91">
        <v>11</v>
      </c>
      <c r="B27" s="92" t="s">
        <v>198</v>
      </c>
      <c r="C27" s="92" t="s">
        <v>186</v>
      </c>
      <c r="D27" s="118" t="s">
        <v>207</v>
      </c>
      <c r="E27" s="94">
        <v>0.08</v>
      </c>
      <c r="F27" s="119" t="s">
        <v>103</v>
      </c>
      <c r="G27" s="124" t="s">
        <v>222</v>
      </c>
      <c r="H27" s="92" t="s">
        <v>219</v>
      </c>
      <c r="I27" s="99">
        <v>62</v>
      </c>
      <c r="J27" s="95" t="s">
        <v>39</v>
      </c>
      <c r="K27" s="95" t="s">
        <v>192</v>
      </c>
      <c r="L27" s="120">
        <v>4</v>
      </c>
      <c r="M27" s="120">
        <v>8</v>
      </c>
      <c r="N27" s="120">
        <v>8</v>
      </c>
      <c r="O27" s="120">
        <v>4</v>
      </c>
      <c r="P27" s="121">
        <f>SUM(L27:O27)</f>
        <v>24</v>
      </c>
      <c r="Q27" s="120" t="s">
        <v>46</v>
      </c>
      <c r="R27" s="99" t="s">
        <v>190</v>
      </c>
      <c r="S27" s="99" t="s">
        <v>184</v>
      </c>
      <c r="T27" s="168">
        <v>62</v>
      </c>
      <c r="U27" s="99" t="s">
        <v>64</v>
      </c>
      <c r="V27" s="104">
        <f t="shared" si="0"/>
        <v>4</v>
      </c>
      <c r="W27" s="44">
        <v>22</v>
      </c>
      <c r="X27" s="101">
        <v>1</v>
      </c>
      <c r="Y27" s="45" t="s">
        <v>254</v>
      </c>
      <c r="Z27" s="45" t="s">
        <v>255</v>
      </c>
      <c r="AA27" s="123">
        <f t="shared" si="10"/>
        <v>8</v>
      </c>
      <c r="AB27" s="46">
        <v>36</v>
      </c>
      <c r="AC27" s="101">
        <v>1</v>
      </c>
      <c r="AD27" s="40" t="s">
        <v>276</v>
      </c>
      <c r="AE27" s="40" t="s">
        <v>277</v>
      </c>
      <c r="AF27" s="122">
        <f t="shared" si="11"/>
        <v>8</v>
      </c>
      <c r="AG27" s="44"/>
      <c r="AH27" s="103">
        <f t="shared" si="3"/>
        <v>0</v>
      </c>
      <c r="AI27" s="40"/>
      <c r="AJ27" s="40"/>
      <c r="AK27" s="122">
        <f t="shared" si="12"/>
        <v>4</v>
      </c>
      <c r="AL27" s="44"/>
      <c r="AM27" s="111">
        <f t="shared" si="8"/>
        <v>0</v>
      </c>
      <c r="AN27" s="35"/>
      <c r="AO27" s="36"/>
      <c r="AP27" s="124" t="s">
        <v>222</v>
      </c>
      <c r="AQ27" s="102">
        <f t="shared" si="5"/>
        <v>24</v>
      </c>
      <c r="AR27" s="50"/>
      <c r="AS27" s="101">
        <f t="shared" si="6"/>
        <v>0</v>
      </c>
      <c r="AT27" s="35"/>
    </row>
    <row r="28" spans="1:46" s="105" customFormat="1" ht="409.6" customHeight="1" thickBot="1" x14ac:dyDescent="0.3">
      <c r="A28" s="91">
        <v>12</v>
      </c>
      <c r="B28" s="92" t="s">
        <v>199</v>
      </c>
      <c r="C28" s="92" t="s">
        <v>196</v>
      </c>
      <c r="D28" s="118" t="s">
        <v>221</v>
      </c>
      <c r="E28" s="94">
        <v>0.06</v>
      </c>
      <c r="F28" s="99" t="s">
        <v>103</v>
      </c>
      <c r="G28" s="125" t="s">
        <v>220</v>
      </c>
      <c r="H28" s="125" t="s">
        <v>193</v>
      </c>
      <c r="I28" s="117">
        <v>0.61</v>
      </c>
      <c r="J28" s="95" t="s">
        <v>40</v>
      </c>
      <c r="K28" s="95" t="s">
        <v>194</v>
      </c>
      <c r="L28" s="94">
        <v>1</v>
      </c>
      <c r="M28" s="94">
        <v>1</v>
      </c>
      <c r="N28" s="94">
        <v>1</v>
      </c>
      <c r="O28" s="94">
        <v>1</v>
      </c>
      <c r="P28" s="113">
        <f>SUM(L28:O28)/4</f>
        <v>1</v>
      </c>
      <c r="Q28" s="99" t="s">
        <v>46</v>
      </c>
      <c r="R28" s="99" t="s">
        <v>195</v>
      </c>
      <c r="S28" s="99" t="s">
        <v>184</v>
      </c>
      <c r="T28" s="99">
        <v>61</v>
      </c>
      <c r="U28" s="99" t="s">
        <v>64</v>
      </c>
      <c r="V28" s="100">
        <f t="shared" si="0"/>
        <v>1</v>
      </c>
      <c r="W28" s="39">
        <v>0.52869999999999995</v>
      </c>
      <c r="X28" s="101">
        <f>W28/V28</f>
        <v>0.52869999999999995</v>
      </c>
      <c r="Y28" s="41" t="s">
        <v>251</v>
      </c>
      <c r="Z28" s="41" t="s">
        <v>252</v>
      </c>
      <c r="AA28" s="205">
        <v>1</v>
      </c>
      <c r="AB28" s="42">
        <v>0.94</v>
      </c>
      <c r="AC28" s="101">
        <f t="shared" si="7"/>
        <v>0.94</v>
      </c>
      <c r="AD28" s="40" t="s">
        <v>281</v>
      </c>
      <c r="AE28" s="40" t="s">
        <v>280</v>
      </c>
      <c r="AF28" s="122">
        <f t="shared" si="11"/>
        <v>1</v>
      </c>
      <c r="AG28" s="40"/>
      <c r="AH28" s="103">
        <f t="shared" si="3"/>
        <v>0</v>
      </c>
      <c r="AI28" s="40"/>
      <c r="AJ28" s="40"/>
      <c r="AK28" s="122">
        <f t="shared" si="12"/>
        <v>1</v>
      </c>
      <c r="AL28" s="43"/>
      <c r="AM28" s="111">
        <f t="shared" si="8"/>
        <v>0</v>
      </c>
      <c r="AN28" s="35"/>
      <c r="AO28" s="36"/>
      <c r="AP28" s="125" t="s">
        <v>220</v>
      </c>
      <c r="AQ28" s="100">
        <f t="shared" si="5"/>
        <v>1</v>
      </c>
      <c r="AR28" s="49"/>
      <c r="AS28" s="101">
        <f t="shared" si="6"/>
        <v>0</v>
      </c>
      <c r="AT28" s="35"/>
    </row>
    <row r="29" spans="1:46" s="105" customFormat="1" ht="75" customHeight="1" thickBot="1" x14ac:dyDescent="0.3">
      <c r="A29" s="177">
        <v>13</v>
      </c>
      <c r="B29" s="178" t="s">
        <v>156</v>
      </c>
      <c r="C29" s="178" t="s">
        <v>157</v>
      </c>
      <c r="D29" s="179" t="s">
        <v>158</v>
      </c>
      <c r="E29" s="180">
        <v>0.04</v>
      </c>
      <c r="F29" s="181" t="s">
        <v>104</v>
      </c>
      <c r="G29" s="182" t="s">
        <v>159</v>
      </c>
      <c r="H29" s="182" t="s">
        <v>160</v>
      </c>
      <c r="I29" s="181">
        <v>1</v>
      </c>
      <c r="J29" s="181" t="s">
        <v>39</v>
      </c>
      <c r="K29" s="182" t="s">
        <v>161</v>
      </c>
      <c r="L29" s="181">
        <v>0</v>
      </c>
      <c r="M29" s="181">
        <v>0</v>
      </c>
      <c r="N29" s="181">
        <v>1</v>
      </c>
      <c r="O29" s="181">
        <v>0</v>
      </c>
      <c r="P29" s="183">
        <f>+SUM(L29:O29)</f>
        <v>1</v>
      </c>
      <c r="Q29" s="181" t="s">
        <v>46</v>
      </c>
      <c r="R29" s="181" t="s">
        <v>162</v>
      </c>
      <c r="S29" s="181" t="s">
        <v>163</v>
      </c>
      <c r="T29" s="184">
        <v>1</v>
      </c>
      <c r="U29" s="181" t="s">
        <v>64</v>
      </c>
      <c r="V29" s="185">
        <f t="shared" si="0"/>
        <v>0</v>
      </c>
      <c r="W29" s="186">
        <v>0</v>
      </c>
      <c r="X29" s="187" t="s">
        <v>233</v>
      </c>
      <c r="Y29" s="188" t="s">
        <v>250</v>
      </c>
      <c r="Z29" s="188" t="s">
        <v>162</v>
      </c>
      <c r="AA29" s="187" t="s">
        <v>233</v>
      </c>
      <c r="AB29" s="187" t="s">
        <v>233</v>
      </c>
      <c r="AC29" s="187" t="s">
        <v>233</v>
      </c>
      <c r="AD29" s="187" t="s">
        <v>233</v>
      </c>
      <c r="AE29" s="187" t="s">
        <v>233</v>
      </c>
      <c r="AF29" s="191">
        <f t="shared" si="11"/>
        <v>1</v>
      </c>
      <c r="AG29" s="190"/>
      <c r="AH29" s="192">
        <f t="shared" si="3"/>
        <v>0</v>
      </c>
      <c r="AI29" s="190"/>
      <c r="AJ29" s="190"/>
      <c r="AK29" s="191">
        <f t="shared" si="12"/>
        <v>0</v>
      </c>
      <c r="AL29" s="193"/>
      <c r="AM29" s="194" t="s">
        <v>233</v>
      </c>
      <c r="AN29" s="195"/>
      <c r="AO29" s="196"/>
      <c r="AP29" s="182" t="s">
        <v>159</v>
      </c>
      <c r="AQ29" s="197">
        <f t="shared" si="5"/>
        <v>1</v>
      </c>
      <c r="AR29" s="198"/>
      <c r="AS29" s="187">
        <f t="shared" si="6"/>
        <v>0</v>
      </c>
      <c r="AT29" s="195"/>
    </row>
    <row r="30" spans="1:46" s="105" customFormat="1" ht="118.5" customHeight="1" thickBot="1" x14ac:dyDescent="0.3">
      <c r="A30" s="177">
        <v>14</v>
      </c>
      <c r="B30" s="178" t="s">
        <v>156</v>
      </c>
      <c r="C30" s="178" t="s">
        <v>157</v>
      </c>
      <c r="D30" s="179" t="s">
        <v>164</v>
      </c>
      <c r="E30" s="180">
        <v>0.04</v>
      </c>
      <c r="F30" s="181" t="s">
        <v>104</v>
      </c>
      <c r="G30" s="182" t="s">
        <v>165</v>
      </c>
      <c r="H30" s="182" t="s">
        <v>267</v>
      </c>
      <c r="I30" s="181" t="s">
        <v>223</v>
      </c>
      <c r="J30" s="181" t="s">
        <v>40</v>
      </c>
      <c r="K30" s="182" t="s">
        <v>166</v>
      </c>
      <c r="L30" s="199">
        <v>1</v>
      </c>
      <c r="M30" s="199">
        <v>1</v>
      </c>
      <c r="N30" s="199">
        <v>1</v>
      </c>
      <c r="O30" s="199">
        <v>1</v>
      </c>
      <c r="P30" s="183">
        <f>SUM(L30:O30)/4</f>
        <v>1</v>
      </c>
      <c r="Q30" s="181" t="s">
        <v>46</v>
      </c>
      <c r="R30" s="181" t="s">
        <v>167</v>
      </c>
      <c r="S30" s="181" t="s">
        <v>163</v>
      </c>
      <c r="T30" s="181" t="s">
        <v>223</v>
      </c>
      <c r="U30" s="181" t="s">
        <v>63</v>
      </c>
      <c r="V30" s="197">
        <f t="shared" si="0"/>
        <v>1</v>
      </c>
      <c r="W30" s="200">
        <f>1/1</f>
        <v>1</v>
      </c>
      <c r="X30" s="187">
        <f t="shared" si="9"/>
        <v>1</v>
      </c>
      <c r="Y30" s="188" t="s">
        <v>249</v>
      </c>
      <c r="Z30" s="188" t="s">
        <v>167</v>
      </c>
      <c r="AA30" s="206">
        <f t="shared" si="10"/>
        <v>1</v>
      </c>
      <c r="AB30" s="189">
        <f>1/1</f>
        <v>1</v>
      </c>
      <c r="AC30" s="187">
        <f t="shared" si="7"/>
        <v>1</v>
      </c>
      <c r="AD30" s="190" t="s">
        <v>282</v>
      </c>
      <c r="AE30" s="190" t="s">
        <v>283</v>
      </c>
      <c r="AF30" s="191">
        <f t="shared" si="11"/>
        <v>1</v>
      </c>
      <c r="AG30" s="190"/>
      <c r="AH30" s="192">
        <f t="shared" si="3"/>
        <v>0</v>
      </c>
      <c r="AI30" s="190"/>
      <c r="AJ30" s="190"/>
      <c r="AK30" s="191">
        <f t="shared" si="12"/>
        <v>1</v>
      </c>
      <c r="AL30" s="193"/>
      <c r="AM30" s="194">
        <f t="shared" si="8"/>
        <v>0</v>
      </c>
      <c r="AN30" s="195"/>
      <c r="AO30" s="196"/>
      <c r="AP30" s="182" t="s">
        <v>165</v>
      </c>
      <c r="AQ30" s="197">
        <f t="shared" si="5"/>
        <v>1</v>
      </c>
      <c r="AR30" s="198"/>
      <c r="AS30" s="187">
        <f t="shared" si="6"/>
        <v>0</v>
      </c>
      <c r="AT30" s="195"/>
    </row>
    <row r="31" spans="1:46" s="105" customFormat="1" ht="168.75" customHeight="1" thickBot="1" x14ac:dyDescent="0.3">
      <c r="A31" s="177">
        <v>15</v>
      </c>
      <c r="B31" s="178" t="s">
        <v>156</v>
      </c>
      <c r="C31" s="178" t="s">
        <v>157</v>
      </c>
      <c r="D31" s="179" t="s">
        <v>200</v>
      </c>
      <c r="E31" s="180">
        <v>0.04</v>
      </c>
      <c r="F31" s="181" t="s">
        <v>104</v>
      </c>
      <c r="G31" s="179" t="s">
        <v>201</v>
      </c>
      <c r="H31" s="179" t="s">
        <v>202</v>
      </c>
      <c r="I31" s="181">
        <v>7</v>
      </c>
      <c r="J31" s="181" t="s">
        <v>39</v>
      </c>
      <c r="K31" s="179" t="s">
        <v>240</v>
      </c>
      <c r="L31" s="199">
        <v>1</v>
      </c>
      <c r="M31" s="199">
        <v>0</v>
      </c>
      <c r="N31" s="199">
        <v>0</v>
      </c>
      <c r="O31" s="199">
        <v>0</v>
      </c>
      <c r="P31" s="183">
        <f>SUM(L31:O31)</f>
        <v>1</v>
      </c>
      <c r="Q31" s="181" t="s">
        <v>46</v>
      </c>
      <c r="R31" s="181" t="s">
        <v>168</v>
      </c>
      <c r="S31" s="181" t="s">
        <v>163</v>
      </c>
      <c r="T31" s="181">
        <v>7</v>
      </c>
      <c r="U31" s="181" t="s">
        <v>63</v>
      </c>
      <c r="V31" s="197">
        <f t="shared" si="0"/>
        <v>1</v>
      </c>
      <c r="W31" s="193">
        <v>1</v>
      </c>
      <c r="X31" s="187">
        <f t="shared" si="9"/>
        <v>1</v>
      </c>
      <c r="Y31" s="188" t="s">
        <v>247</v>
      </c>
      <c r="Z31" s="188" t="s">
        <v>248</v>
      </c>
      <c r="AA31" s="187" t="s">
        <v>233</v>
      </c>
      <c r="AB31" s="187" t="s">
        <v>233</v>
      </c>
      <c r="AC31" s="187" t="s">
        <v>233</v>
      </c>
      <c r="AD31" s="190" t="s">
        <v>278</v>
      </c>
      <c r="AE31" s="190" t="s">
        <v>286</v>
      </c>
      <c r="AF31" s="191">
        <f t="shared" si="11"/>
        <v>0</v>
      </c>
      <c r="AG31" s="190"/>
      <c r="AH31" s="192" t="s">
        <v>239</v>
      </c>
      <c r="AI31" s="190"/>
      <c r="AJ31" s="190"/>
      <c r="AK31" s="191">
        <f t="shared" si="12"/>
        <v>0</v>
      </c>
      <c r="AL31" s="193"/>
      <c r="AM31" s="194" t="s">
        <v>233</v>
      </c>
      <c r="AN31" s="195"/>
      <c r="AO31" s="196"/>
      <c r="AP31" s="179" t="s">
        <v>201</v>
      </c>
      <c r="AQ31" s="197">
        <f t="shared" si="5"/>
        <v>1</v>
      </c>
      <c r="AR31" s="198"/>
      <c r="AS31" s="187">
        <f t="shared" si="6"/>
        <v>0</v>
      </c>
      <c r="AT31" s="195"/>
    </row>
    <row r="32" spans="1:46" s="105" customFormat="1" ht="227.25" customHeight="1" thickBot="1" x14ac:dyDescent="0.3">
      <c r="A32" s="177">
        <v>16</v>
      </c>
      <c r="B32" s="178" t="s">
        <v>156</v>
      </c>
      <c r="C32" s="178" t="s">
        <v>157</v>
      </c>
      <c r="D32" s="179" t="s">
        <v>169</v>
      </c>
      <c r="E32" s="180">
        <v>0.04</v>
      </c>
      <c r="F32" s="181" t="s">
        <v>104</v>
      </c>
      <c r="G32" s="182" t="s">
        <v>170</v>
      </c>
      <c r="H32" s="179" t="s">
        <v>171</v>
      </c>
      <c r="I32" s="181" t="s">
        <v>223</v>
      </c>
      <c r="J32" s="181" t="s">
        <v>40</v>
      </c>
      <c r="K32" s="181" t="s">
        <v>172</v>
      </c>
      <c r="L32" s="201">
        <v>0</v>
      </c>
      <c r="M32" s="201">
        <v>0.7</v>
      </c>
      <c r="N32" s="201">
        <v>0</v>
      </c>
      <c r="O32" s="201">
        <v>0.7</v>
      </c>
      <c r="P32" s="183">
        <f>SUM(L32:O32)/2</f>
        <v>0.7</v>
      </c>
      <c r="Q32" s="181" t="s">
        <v>46</v>
      </c>
      <c r="R32" s="181" t="s">
        <v>173</v>
      </c>
      <c r="S32" s="181" t="s">
        <v>163</v>
      </c>
      <c r="T32" s="181" t="s">
        <v>223</v>
      </c>
      <c r="U32" s="181" t="s">
        <v>63</v>
      </c>
      <c r="V32" s="197">
        <f t="shared" si="0"/>
        <v>0</v>
      </c>
      <c r="W32" s="190">
        <v>0</v>
      </c>
      <c r="X32" s="187" t="s">
        <v>233</v>
      </c>
      <c r="Y32" s="188" t="s">
        <v>246</v>
      </c>
      <c r="Z32" s="188" t="s">
        <v>173</v>
      </c>
      <c r="AA32" s="206">
        <f t="shared" si="10"/>
        <v>0.7</v>
      </c>
      <c r="AB32" s="189">
        <v>0.53</v>
      </c>
      <c r="AC32" s="187">
        <f t="shared" si="7"/>
        <v>0.75714285714285723</v>
      </c>
      <c r="AD32" s="190" t="s">
        <v>284</v>
      </c>
      <c r="AE32" s="190" t="s">
        <v>285</v>
      </c>
      <c r="AF32" s="191">
        <f t="shared" si="11"/>
        <v>0</v>
      </c>
      <c r="AG32" s="190"/>
      <c r="AH32" s="192" t="s">
        <v>239</v>
      </c>
      <c r="AI32" s="190"/>
      <c r="AJ32" s="190"/>
      <c r="AK32" s="191">
        <f t="shared" si="12"/>
        <v>0.7</v>
      </c>
      <c r="AL32" s="193"/>
      <c r="AM32" s="194">
        <f t="shared" si="8"/>
        <v>0</v>
      </c>
      <c r="AN32" s="195"/>
      <c r="AO32" s="196"/>
      <c r="AP32" s="182" t="s">
        <v>170</v>
      </c>
      <c r="AQ32" s="197">
        <f t="shared" si="5"/>
        <v>0.7</v>
      </c>
      <c r="AR32" s="198"/>
      <c r="AS32" s="187">
        <f t="shared" si="6"/>
        <v>0</v>
      </c>
      <c r="AT32" s="195"/>
    </row>
    <row r="33" spans="1:46" s="105" customFormat="1" ht="75" customHeight="1" thickBot="1" x14ac:dyDescent="0.3">
      <c r="A33" s="177">
        <v>17</v>
      </c>
      <c r="B33" s="178" t="s">
        <v>156</v>
      </c>
      <c r="C33" s="178" t="s">
        <v>157</v>
      </c>
      <c r="D33" s="179" t="s">
        <v>174</v>
      </c>
      <c r="E33" s="180">
        <v>0.04</v>
      </c>
      <c r="F33" s="181" t="s">
        <v>104</v>
      </c>
      <c r="G33" s="181" t="s">
        <v>175</v>
      </c>
      <c r="H33" s="182" t="s">
        <v>176</v>
      </c>
      <c r="I33" s="181" t="s">
        <v>223</v>
      </c>
      <c r="J33" s="181" t="s">
        <v>40</v>
      </c>
      <c r="K33" s="181" t="s">
        <v>177</v>
      </c>
      <c r="L33" s="201">
        <v>0</v>
      </c>
      <c r="M33" s="201">
        <v>0</v>
      </c>
      <c r="N33" s="201">
        <v>0.8</v>
      </c>
      <c r="O33" s="201">
        <v>0</v>
      </c>
      <c r="P33" s="183">
        <v>0.8</v>
      </c>
      <c r="Q33" s="181" t="s">
        <v>46</v>
      </c>
      <c r="R33" s="181" t="s">
        <v>173</v>
      </c>
      <c r="S33" s="181" t="s">
        <v>163</v>
      </c>
      <c r="T33" s="181" t="s">
        <v>223</v>
      </c>
      <c r="U33" s="181" t="s">
        <v>64</v>
      </c>
      <c r="V33" s="197">
        <f t="shared" si="0"/>
        <v>0</v>
      </c>
      <c r="W33" s="190">
        <v>0</v>
      </c>
      <c r="X33" s="187" t="s">
        <v>233</v>
      </c>
      <c r="Y33" s="188" t="s">
        <v>245</v>
      </c>
      <c r="Z33" s="188" t="s">
        <v>173</v>
      </c>
      <c r="AA33" s="187" t="s">
        <v>233</v>
      </c>
      <c r="AB33" s="187" t="s">
        <v>233</v>
      </c>
      <c r="AC33" s="187" t="s">
        <v>233</v>
      </c>
      <c r="AD33" s="187" t="s">
        <v>233</v>
      </c>
      <c r="AE33" s="187" t="s">
        <v>233</v>
      </c>
      <c r="AF33" s="191">
        <v>80</v>
      </c>
      <c r="AG33" s="190"/>
      <c r="AH33" s="192" t="s">
        <v>239</v>
      </c>
      <c r="AI33" s="190"/>
      <c r="AJ33" s="190"/>
      <c r="AK33" s="191">
        <f t="shared" si="12"/>
        <v>0</v>
      </c>
      <c r="AL33" s="193"/>
      <c r="AM33" s="194" t="e">
        <f t="shared" si="8"/>
        <v>#DIV/0!</v>
      </c>
      <c r="AN33" s="195"/>
      <c r="AO33" s="196"/>
      <c r="AP33" s="181" t="s">
        <v>175</v>
      </c>
      <c r="AQ33" s="197">
        <f t="shared" si="5"/>
        <v>0.8</v>
      </c>
      <c r="AR33" s="198"/>
      <c r="AS33" s="187">
        <f t="shared" si="6"/>
        <v>0</v>
      </c>
      <c r="AT33" s="195"/>
    </row>
    <row r="34" spans="1:46" ht="55.5" customHeight="1" thickBot="1" x14ac:dyDescent="0.3">
      <c r="A34" s="126"/>
      <c r="B34" s="276" t="s">
        <v>101</v>
      </c>
      <c r="C34" s="277"/>
      <c r="D34" s="277"/>
      <c r="E34" s="127">
        <f>SUM(E17:E33)</f>
        <v>1</v>
      </c>
      <c r="F34" s="128"/>
      <c r="G34" s="129"/>
      <c r="H34" s="130"/>
      <c r="I34" s="130"/>
      <c r="J34" s="130"/>
      <c r="K34" s="130"/>
      <c r="L34" s="130"/>
      <c r="M34" s="130"/>
      <c r="N34" s="130"/>
      <c r="O34" s="130"/>
      <c r="P34" s="131"/>
      <c r="Q34" s="130"/>
      <c r="R34" s="130"/>
      <c r="S34" s="130"/>
      <c r="T34" s="130"/>
      <c r="U34" s="130"/>
      <c r="V34" s="268" t="s">
        <v>235</v>
      </c>
      <c r="W34" s="268"/>
      <c r="X34" s="170">
        <f>AVERAGE(X17:X33)</f>
        <v>0.94108749999999997</v>
      </c>
      <c r="Y34" s="132"/>
      <c r="Z34" s="133"/>
      <c r="AA34" s="246" t="s">
        <v>236</v>
      </c>
      <c r="AB34" s="246"/>
      <c r="AC34" s="207">
        <f>AVERAGE(AC17:AC33)</f>
        <v>0.92306224741083454</v>
      </c>
      <c r="AD34" s="132"/>
      <c r="AE34" s="133"/>
      <c r="AF34" s="268" t="s">
        <v>237</v>
      </c>
      <c r="AG34" s="268"/>
      <c r="AH34" s="132">
        <f>AVERAGE(AH17:AH22)</f>
        <v>0</v>
      </c>
      <c r="AI34" s="132"/>
      <c r="AJ34" s="134"/>
      <c r="AK34" s="289" t="s">
        <v>238</v>
      </c>
      <c r="AL34" s="289"/>
      <c r="AM34" s="132">
        <f>AVERAGE(AM17:AM22)</f>
        <v>0</v>
      </c>
      <c r="AN34" s="132"/>
      <c r="AO34" s="242" t="s">
        <v>234</v>
      </c>
      <c r="AP34" s="243"/>
      <c r="AQ34" s="244"/>
      <c r="AR34" s="135" t="e">
        <f>AVERAGE(AR17:AR26)</f>
        <v>#DIV/0!</v>
      </c>
      <c r="AS34" s="135"/>
      <c r="AT34" s="136"/>
    </row>
    <row r="35" spans="1:46" ht="15.75" customHeight="1" x14ac:dyDescent="0.25">
      <c r="A35" s="137"/>
      <c r="B35" s="138"/>
      <c r="C35" s="138"/>
      <c r="D35" s="139"/>
      <c r="E35" s="138"/>
      <c r="F35" s="138"/>
      <c r="G35" s="138"/>
      <c r="H35" s="140"/>
      <c r="I35" s="140"/>
      <c r="J35" s="140"/>
      <c r="K35" s="140"/>
      <c r="L35" s="140"/>
      <c r="M35" s="140"/>
      <c r="N35" s="140"/>
      <c r="O35" s="140"/>
      <c r="P35" s="140"/>
      <c r="Q35" s="140"/>
      <c r="R35" s="140"/>
      <c r="S35" s="54"/>
      <c r="T35" s="54"/>
      <c r="U35" s="54"/>
      <c r="V35" s="230"/>
      <c r="W35" s="230"/>
      <c r="X35" s="141"/>
      <c r="Y35" s="142"/>
      <c r="Z35" s="142"/>
      <c r="AA35" s="230"/>
      <c r="AB35" s="230"/>
      <c r="AC35" s="218"/>
      <c r="AD35" s="142"/>
      <c r="AE35" s="142"/>
      <c r="AF35" s="230"/>
      <c r="AG35" s="230"/>
      <c r="AH35" s="141"/>
      <c r="AI35" s="142"/>
      <c r="AJ35" s="142"/>
      <c r="AK35" s="230"/>
      <c r="AL35" s="230"/>
      <c r="AM35" s="141"/>
      <c r="AN35" s="142"/>
      <c r="AO35" s="142"/>
      <c r="AP35" s="230"/>
      <c r="AQ35" s="230"/>
      <c r="AR35" s="230"/>
      <c r="AS35" s="141"/>
      <c r="AT35" s="142"/>
    </row>
    <row r="36" spans="1:46" ht="15.75" customHeight="1" x14ac:dyDescent="0.25">
      <c r="A36" s="137"/>
      <c r="B36" s="138"/>
      <c r="C36" s="138"/>
      <c r="D36" s="139"/>
      <c r="E36" s="138"/>
      <c r="F36" s="138"/>
      <c r="G36" s="138"/>
      <c r="H36" s="140"/>
      <c r="I36" s="140"/>
      <c r="J36" s="140"/>
      <c r="K36" s="140"/>
      <c r="L36" s="140"/>
      <c r="M36" s="140"/>
      <c r="N36" s="140"/>
      <c r="O36" s="140"/>
      <c r="P36" s="140"/>
      <c r="Q36" s="140"/>
      <c r="R36" s="140"/>
      <c r="S36" s="54"/>
      <c r="T36" s="54"/>
      <c r="U36" s="54"/>
      <c r="V36" s="230"/>
      <c r="W36" s="230"/>
      <c r="X36" s="202">
        <f>AVERAGE(X17:X28)</f>
        <v>0.92144999999999999</v>
      </c>
      <c r="Y36" s="142"/>
      <c r="Z36" s="142"/>
      <c r="AA36" s="230"/>
      <c r="AB36" s="230"/>
      <c r="AC36" s="143"/>
      <c r="AD36" s="142"/>
      <c r="AE36" s="142"/>
      <c r="AF36" s="230"/>
      <c r="AG36" s="230"/>
      <c r="AH36" s="144"/>
      <c r="AI36" s="142"/>
      <c r="AJ36" s="142"/>
      <c r="AK36" s="230"/>
      <c r="AL36" s="230"/>
      <c r="AM36" s="144"/>
      <c r="AN36" s="142"/>
      <c r="AO36" s="142"/>
      <c r="AP36" s="230"/>
      <c r="AQ36" s="230"/>
      <c r="AR36" s="230"/>
      <c r="AS36" s="144"/>
      <c r="AT36" s="142"/>
    </row>
    <row r="37" spans="1:46" ht="42.75" hidden="1" customHeight="1" x14ac:dyDescent="0.25">
      <c r="A37" s="137"/>
      <c r="B37" s="222" t="s">
        <v>209</v>
      </c>
      <c r="C37" s="223"/>
      <c r="D37" s="224"/>
      <c r="E37" s="145"/>
      <c r="F37" s="227" t="s">
        <v>210</v>
      </c>
      <c r="G37" s="228"/>
      <c r="H37" s="228"/>
      <c r="I37" s="229"/>
      <c r="J37" s="227" t="s">
        <v>211</v>
      </c>
      <c r="K37" s="228"/>
      <c r="L37" s="228"/>
      <c r="M37" s="228"/>
      <c r="N37" s="228"/>
      <c r="O37" s="228"/>
      <c r="P37" s="229"/>
      <c r="Q37" s="140"/>
      <c r="R37" s="140"/>
      <c r="S37" s="54"/>
      <c r="T37" s="54"/>
      <c r="U37" s="54"/>
      <c r="V37" s="230"/>
      <c r="W37" s="230"/>
      <c r="X37" s="143"/>
      <c r="Y37" s="142"/>
      <c r="Z37" s="142"/>
      <c r="AA37" s="230"/>
      <c r="AB37" s="230"/>
      <c r="AC37" s="143"/>
      <c r="AD37" s="142"/>
      <c r="AE37" s="142"/>
      <c r="AF37" s="230"/>
      <c r="AG37" s="230"/>
      <c r="AH37" s="144"/>
      <c r="AI37" s="142"/>
      <c r="AJ37" s="142"/>
      <c r="AK37" s="230"/>
      <c r="AL37" s="230"/>
      <c r="AM37" s="144"/>
      <c r="AN37" s="142"/>
      <c r="AO37" s="142"/>
      <c r="AP37" s="230"/>
      <c r="AQ37" s="230"/>
      <c r="AR37" s="230"/>
      <c r="AS37" s="144"/>
      <c r="AT37" s="142"/>
    </row>
    <row r="38" spans="1:46" ht="51" hidden="1" customHeight="1" x14ac:dyDescent="0.25">
      <c r="A38" s="137"/>
      <c r="B38" s="232" t="s">
        <v>22</v>
      </c>
      <c r="C38" s="233"/>
      <c r="D38" s="146"/>
      <c r="E38" s="147"/>
      <c r="F38" s="232" t="s">
        <v>212</v>
      </c>
      <c r="G38" s="233"/>
      <c r="H38" s="233"/>
      <c r="I38" s="234"/>
      <c r="J38" s="232" t="s">
        <v>22</v>
      </c>
      <c r="K38" s="233"/>
      <c r="L38" s="233"/>
      <c r="M38" s="233"/>
      <c r="N38" s="233"/>
      <c r="O38" s="233"/>
      <c r="P38" s="234"/>
      <c r="Q38" s="140"/>
      <c r="R38" s="140"/>
      <c r="S38" s="54"/>
      <c r="T38" s="54"/>
      <c r="U38" s="54"/>
      <c r="V38" s="231"/>
      <c r="W38" s="231"/>
      <c r="X38" s="141"/>
      <c r="Y38" s="142"/>
      <c r="Z38" s="142"/>
      <c r="AA38" s="231"/>
      <c r="AB38" s="231"/>
      <c r="AC38" s="141"/>
      <c r="AD38" s="142"/>
      <c r="AE38" s="142"/>
      <c r="AF38" s="231"/>
      <c r="AG38" s="231"/>
      <c r="AH38" s="141"/>
      <c r="AI38" s="142"/>
      <c r="AJ38" s="142"/>
      <c r="AK38" s="231"/>
      <c r="AL38" s="231"/>
      <c r="AM38" s="141"/>
      <c r="AN38" s="142"/>
      <c r="AO38" s="142"/>
      <c r="AP38" s="231"/>
      <c r="AQ38" s="231"/>
      <c r="AR38" s="231"/>
      <c r="AS38" s="141"/>
      <c r="AT38" s="142"/>
    </row>
    <row r="39" spans="1:46" ht="30" hidden="1" customHeight="1" x14ac:dyDescent="0.25">
      <c r="A39" s="137"/>
      <c r="B39" s="286"/>
      <c r="C39" s="287"/>
      <c r="D39" s="146"/>
      <c r="E39" s="148"/>
      <c r="F39" s="227"/>
      <c r="G39" s="228"/>
      <c r="H39" s="227"/>
      <c r="I39" s="228"/>
      <c r="J39" s="227"/>
      <c r="K39" s="228"/>
      <c r="L39" s="228"/>
      <c r="M39" s="228"/>
      <c r="N39" s="228"/>
      <c r="O39" s="228"/>
      <c r="P39" s="229"/>
      <c r="Q39" s="140"/>
      <c r="R39" s="140"/>
      <c r="S39" s="54"/>
      <c r="T39" s="54"/>
      <c r="U39" s="54"/>
      <c r="V39" s="54"/>
      <c r="W39" s="54"/>
      <c r="X39" s="149"/>
      <c r="Y39" s="54"/>
      <c r="Z39" s="54"/>
      <c r="AA39" s="54"/>
      <c r="AB39" s="54"/>
      <c r="AC39" s="149"/>
      <c r="AD39" s="54"/>
      <c r="AE39" s="54"/>
      <c r="AF39" s="54"/>
      <c r="AG39" s="54"/>
      <c r="AH39" s="149"/>
      <c r="AI39" s="54"/>
      <c r="AJ39" s="54"/>
      <c r="AK39" s="54"/>
      <c r="AL39" s="54"/>
      <c r="AM39" s="149"/>
      <c r="AN39" s="54"/>
      <c r="AO39" s="54"/>
      <c r="AP39" s="54"/>
      <c r="AQ39" s="54"/>
      <c r="AR39" s="54"/>
      <c r="AS39" s="149"/>
      <c r="AT39" s="54"/>
    </row>
    <row r="40" spans="1:46" hidden="1" x14ac:dyDescent="0.25">
      <c r="A40" s="137"/>
      <c r="B40" s="286"/>
      <c r="C40" s="287"/>
      <c r="D40" s="146"/>
      <c r="E40" s="148"/>
      <c r="F40" s="227"/>
      <c r="G40" s="228"/>
      <c r="H40" s="228"/>
      <c r="I40" s="229"/>
      <c r="J40" s="286"/>
      <c r="K40" s="287"/>
      <c r="L40" s="287"/>
      <c r="M40" s="287"/>
      <c r="N40" s="287"/>
      <c r="O40" s="287"/>
      <c r="P40" s="288"/>
      <c r="Q40" s="140"/>
      <c r="R40" s="140"/>
      <c r="S40" s="54"/>
      <c r="T40" s="54"/>
      <c r="U40" s="54"/>
      <c r="V40" s="54"/>
      <c r="W40" s="54"/>
      <c r="X40" s="149"/>
      <c r="Y40" s="54"/>
      <c r="Z40" s="54"/>
      <c r="AA40" s="54"/>
      <c r="AB40" s="54"/>
      <c r="AC40" s="149"/>
      <c r="AD40" s="54"/>
      <c r="AE40" s="54"/>
      <c r="AF40" s="54"/>
      <c r="AG40" s="54"/>
      <c r="AH40" s="149"/>
      <c r="AI40" s="54"/>
      <c r="AJ40" s="54"/>
      <c r="AK40" s="54"/>
      <c r="AL40" s="54"/>
      <c r="AM40" s="149"/>
      <c r="AN40" s="54"/>
      <c r="AO40" s="54"/>
      <c r="AP40" s="54"/>
      <c r="AQ40" s="54"/>
      <c r="AR40" s="54"/>
      <c r="AS40" s="149"/>
      <c r="AT40" s="54"/>
    </row>
    <row r="41" spans="1:46" hidden="1" x14ac:dyDescent="0.25"/>
    <row r="42" spans="1:46" hidden="1" x14ac:dyDescent="0.25"/>
    <row r="43" spans="1:46" hidden="1" x14ac:dyDescent="0.25"/>
    <row r="44" spans="1:46" hidden="1" x14ac:dyDescent="0.25"/>
    <row r="45" spans="1:46" ht="48.75" hidden="1" customHeight="1" x14ac:dyDescent="0.25">
      <c r="A45" s="151"/>
    </row>
    <row r="46" spans="1:46" ht="64.5" hidden="1" customHeight="1" x14ac:dyDescent="0.25">
      <c r="A46" s="152"/>
      <c r="B46" s="153" t="s">
        <v>77</v>
      </c>
      <c r="C46" s="154"/>
    </row>
    <row r="47" spans="1:46" ht="15.75" hidden="1" x14ac:dyDescent="0.25">
      <c r="A47" s="155"/>
      <c r="B47" s="156" t="s">
        <v>25</v>
      </c>
      <c r="C47" s="157"/>
    </row>
    <row r="48" spans="1:46" ht="15.75" hidden="1" x14ac:dyDescent="0.25">
      <c r="A48" s="155"/>
      <c r="B48" s="158"/>
      <c r="C48" s="159"/>
    </row>
    <row r="49" spans="1:3" ht="15.75" hidden="1" x14ac:dyDescent="0.25">
      <c r="A49" s="155"/>
      <c r="B49" s="160"/>
      <c r="C49" s="161"/>
    </row>
    <row r="50" spans="1:3" ht="15.75" hidden="1" x14ac:dyDescent="0.25">
      <c r="A50" s="155"/>
      <c r="B50" s="162"/>
      <c r="C50" s="161"/>
    </row>
    <row r="51" spans="1:3" ht="15.75" hidden="1" x14ac:dyDescent="0.25">
      <c r="A51" s="155"/>
      <c r="B51" s="162"/>
      <c r="C51" s="163"/>
    </row>
    <row r="52" spans="1:3" ht="15.75" hidden="1" x14ac:dyDescent="0.25">
      <c r="A52" s="155"/>
      <c r="B52" s="160"/>
      <c r="C52" s="164"/>
    </row>
    <row r="53" spans="1:3" ht="15.75" hidden="1" x14ac:dyDescent="0.25">
      <c r="A53" s="155"/>
      <c r="B53" s="162"/>
      <c r="C53" s="164"/>
    </row>
    <row r="54" spans="1:3" ht="15.75" hidden="1" x14ac:dyDescent="0.25">
      <c r="A54" s="155"/>
      <c r="B54" s="162"/>
      <c r="C54" s="164"/>
    </row>
    <row r="55" spans="1:3" ht="15.75" hidden="1" x14ac:dyDescent="0.25">
      <c r="A55" s="155"/>
      <c r="B55" s="162"/>
      <c r="C55" s="164"/>
    </row>
    <row r="56" spans="1:3" ht="15.75" hidden="1" x14ac:dyDescent="0.25">
      <c r="A56" s="155"/>
      <c r="B56" s="162"/>
      <c r="C56" s="164"/>
    </row>
    <row r="57" spans="1:3" ht="15.75" hidden="1" x14ac:dyDescent="0.25">
      <c r="A57" s="155"/>
      <c r="B57" s="162"/>
      <c r="C57" s="164"/>
    </row>
    <row r="58" spans="1:3" ht="15.75" hidden="1" x14ac:dyDescent="0.25">
      <c r="A58" s="155"/>
      <c r="B58" s="160"/>
      <c r="C58" s="164"/>
    </row>
    <row r="59" spans="1:3" ht="15.75" hidden="1" x14ac:dyDescent="0.25">
      <c r="A59" s="155"/>
      <c r="B59" s="162"/>
      <c r="C59" s="161"/>
    </row>
    <row r="60" spans="1:3" ht="15.75" hidden="1" x14ac:dyDescent="0.25">
      <c r="A60" s="155"/>
      <c r="B60" s="162"/>
      <c r="C60" s="161"/>
    </row>
    <row r="61" spans="1:3" ht="15.75" hidden="1" x14ac:dyDescent="0.25">
      <c r="A61" s="155"/>
      <c r="B61" s="165"/>
      <c r="C61" s="159"/>
    </row>
    <row r="62" spans="1:3" ht="15.75" hidden="1" x14ac:dyDescent="0.25">
      <c r="A62" s="155"/>
      <c r="B62" s="162"/>
      <c r="C62" s="161"/>
    </row>
    <row r="63" spans="1:3" ht="15.75" hidden="1" x14ac:dyDescent="0.25">
      <c r="A63" s="155"/>
      <c r="B63" s="160"/>
      <c r="C63" s="161"/>
    </row>
    <row r="64" spans="1:3" ht="15.75" hidden="1" x14ac:dyDescent="0.25">
      <c r="A64" s="155"/>
      <c r="B64" s="162"/>
      <c r="C64" s="161"/>
    </row>
    <row r="65" spans="1:3" hidden="1" x14ac:dyDescent="0.25">
      <c r="A65" s="151"/>
      <c r="B65" s="160"/>
      <c r="C65" s="161"/>
    </row>
    <row r="66" spans="1:3" hidden="1" x14ac:dyDescent="0.25">
      <c r="A66" s="151"/>
      <c r="B66" s="162"/>
      <c r="C66" s="161"/>
    </row>
    <row r="67" spans="1:3" hidden="1" x14ac:dyDescent="0.25">
      <c r="A67" s="151"/>
      <c r="B67" s="160"/>
      <c r="C67" s="161"/>
    </row>
    <row r="68" spans="1:3" hidden="1" x14ac:dyDescent="0.25">
      <c r="B68" s="162"/>
      <c r="C68" s="161"/>
    </row>
    <row r="69" spans="1:3" hidden="1" x14ac:dyDescent="0.25">
      <c r="B69" s="162"/>
      <c r="C69" s="161"/>
    </row>
    <row r="70" spans="1:3" hidden="1" x14ac:dyDescent="0.25">
      <c r="B70" s="162"/>
      <c r="C70" s="161"/>
    </row>
    <row r="71" spans="1:3" hidden="1" x14ac:dyDescent="0.25">
      <c r="B71" s="158"/>
      <c r="C71" s="159"/>
    </row>
    <row r="72" spans="1:3" hidden="1" x14ac:dyDescent="0.25">
      <c r="B72" s="162"/>
      <c r="C72" s="161"/>
    </row>
    <row r="73" spans="1:3" hidden="1" x14ac:dyDescent="0.25">
      <c r="B73" s="162"/>
      <c r="C73" s="161"/>
    </row>
    <row r="74" spans="1:3" hidden="1" x14ac:dyDescent="0.25">
      <c r="B74" s="158"/>
      <c r="C74" s="159"/>
    </row>
    <row r="75" spans="1:3" hidden="1" x14ac:dyDescent="0.25">
      <c r="B75" s="162"/>
      <c r="C75" s="161"/>
    </row>
    <row r="76" spans="1:3" hidden="1" x14ac:dyDescent="0.25">
      <c r="B76" s="162"/>
      <c r="C76" s="164"/>
    </row>
    <row r="77" spans="1:3" hidden="1" x14ac:dyDescent="0.25">
      <c r="B77" s="162"/>
      <c r="C77" s="161"/>
    </row>
    <row r="78" spans="1:3" hidden="1" x14ac:dyDescent="0.25">
      <c r="B78" s="162"/>
      <c r="C78" s="161"/>
    </row>
    <row r="79" spans="1:3" hidden="1" x14ac:dyDescent="0.25">
      <c r="B79" s="158"/>
      <c r="C79" s="159"/>
    </row>
    <row r="80" spans="1:3" hidden="1" x14ac:dyDescent="0.25">
      <c r="B80" s="162"/>
      <c r="C80" s="161"/>
    </row>
    <row r="81" spans="2:3" hidden="1" x14ac:dyDescent="0.25">
      <c r="B81" s="162"/>
      <c r="C81" s="161"/>
    </row>
    <row r="82" spans="2:3" hidden="1" x14ac:dyDescent="0.25">
      <c r="B82" s="162"/>
      <c r="C82" s="161"/>
    </row>
    <row r="83" spans="2:3" hidden="1" x14ac:dyDescent="0.25"/>
    <row r="84" spans="2:3" hidden="1" x14ac:dyDescent="0.25"/>
    <row r="85" spans="2:3" hidden="1" x14ac:dyDescent="0.25"/>
    <row r="86" spans="2:3" hidden="1" x14ac:dyDescent="0.25"/>
    <row r="87" spans="2:3" hidden="1" x14ac:dyDescent="0.25"/>
    <row r="88" spans="2:3" hidden="1" x14ac:dyDescent="0.25"/>
    <row r="89" spans="2:3" hidden="1" x14ac:dyDescent="0.25"/>
    <row r="90" spans="2:3" hidden="1" x14ac:dyDescent="0.25"/>
    <row r="91" spans="2:3" hidden="1" x14ac:dyDescent="0.25"/>
    <row r="92" spans="2:3" hidden="1" x14ac:dyDescent="0.25"/>
    <row r="93" spans="2:3" hidden="1" x14ac:dyDescent="0.25"/>
    <row r="94" spans="2:3" hidden="1" x14ac:dyDescent="0.25"/>
    <row r="95" spans="2:3" hidden="1" x14ac:dyDescent="0.25"/>
    <row r="96" spans="2: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sheetData>
  <sheetProtection algorithmName="SHA-512" hashValue="747oubY9+Z7SlPzLnTbxQqTEEluIFRhAqFhbFnudiiuUqjhK03lnYyW4jUMgifmIh+sKDJoovCXJlfFRr/Ng4w==" saltValue="MC2CnOJfayBpOGnh/oBCjw==" spinCount="100000" sheet="1" objects="1" scenarios="1"/>
  <mergeCells count="82">
    <mergeCell ref="AK12:AO12"/>
    <mergeCell ref="AP12:AT12"/>
    <mergeCell ref="AP14:AR14"/>
    <mergeCell ref="AP13:AT13"/>
    <mergeCell ref="AT14:AT15"/>
    <mergeCell ref="AS14:AS15"/>
    <mergeCell ref="AK13:AO13"/>
    <mergeCell ref="AO14:AO15"/>
    <mergeCell ref="AN14:AN15"/>
    <mergeCell ref="AK14:AL14"/>
    <mergeCell ref="AM14:AM15"/>
    <mergeCell ref="B40:C40"/>
    <mergeCell ref="F40:I40"/>
    <mergeCell ref="J40:P40"/>
    <mergeCell ref="AK37:AL37"/>
    <mergeCell ref="V14:W14"/>
    <mergeCell ref="AC14:AC15"/>
    <mergeCell ref="AH14:AH15"/>
    <mergeCell ref="AK35:AL35"/>
    <mergeCell ref="AI14:AI15"/>
    <mergeCell ref="AJ14:AJ15"/>
    <mergeCell ref="B39:C39"/>
    <mergeCell ref="B38:C38"/>
    <mergeCell ref="F39:G39"/>
    <mergeCell ref="AF35:AG35"/>
    <mergeCell ref="AF14:AG14"/>
    <mergeCell ref="AK34:AL34"/>
    <mergeCell ref="A1:H1"/>
    <mergeCell ref="A2:H2"/>
    <mergeCell ref="Z14:Z15"/>
    <mergeCell ref="X14:X15"/>
    <mergeCell ref="AF34:AG34"/>
    <mergeCell ref="AA14:AB14"/>
    <mergeCell ref="V34:W34"/>
    <mergeCell ref="D14:S14"/>
    <mergeCell ref="AE14:AE15"/>
    <mergeCell ref="AF12:AJ12"/>
    <mergeCell ref="B5:B7"/>
    <mergeCell ref="A5:A7"/>
    <mergeCell ref="B34:D34"/>
    <mergeCell ref="A12:B14"/>
    <mergeCell ref="AF13:AJ13"/>
    <mergeCell ref="E7:H7"/>
    <mergeCell ref="AP35:AR35"/>
    <mergeCell ref="V13:Z13"/>
    <mergeCell ref="AA13:AE13"/>
    <mergeCell ref="C3:H3"/>
    <mergeCell ref="AD14:AD15"/>
    <mergeCell ref="AO34:AQ34"/>
    <mergeCell ref="V35:W35"/>
    <mergeCell ref="C15:C16"/>
    <mergeCell ref="AA34:AB34"/>
    <mergeCell ref="Y14:Y15"/>
    <mergeCell ref="E4:H4"/>
    <mergeCell ref="D12:U13"/>
    <mergeCell ref="V12:Z12"/>
    <mergeCell ref="AA12:AE12"/>
    <mergeCell ref="E5:H5"/>
    <mergeCell ref="E6:H6"/>
    <mergeCell ref="AP36:AR36"/>
    <mergeCell ref="AK36:AL36"/>
    <mergeCell ref="AF36:AG36"/>
    <mergeCell ref="AF37:AG37"/>
    <mergeCell ref="AF38:AG38"/>
    <mergeCell ref="AK38:AL38"/>
    <mergeCell ref="AP37:AR37"/>
    <mergeCell ref="AP38:AR38"/>
    <mergeCell ref="B37:D37"/>
    <mergeCell ref="E8:H8"/>
    <mergeCell ref="H39:I39"/>
    <mergeCell ref="J39:P39"/>
    <mergeCell ref="AA35:AB35"/>
    <mergeCell ref="AA38:AB38"/>
    <mergeCell ref="AA36:AB36"/>
    <mergeCell ref="V36:W36"/>
    <mergeCell ref="F38:I38"/>
    <mergeCell ref="V38:W38"/>
    <mergeCell ref="F37:I37"/>
    <mergeCell ref="J37:P37"/>
    <mergeCell ref="V37:W37"/>
    <mergeCell ref="J38:P38"/>
    <mergeCell ref="AA37:AB37"/>
  </mergeCells>
  <conditionalFormatting sqref="AH37:AH38 AM37:AM38 AS37:AS38 AC37:AC38 X37:X38 X34:Y34 AC34:AD34 AH34:AI34 AN34 AR34:AT34 AC17:AC35 AH17:AH35 AM35 X17:X35 AS17:AS35 AC29:AE29 AC33:AE33">
    <cfRule type="containsText" dxfId="35" priority="302" operator="containsText" text="N/A">
      <formula>NOT(ISERROR(SEARCH("N/A",X17)))</formula>
    </cfRule>
    <cfRule type="cellIs" dxfId="34" priority="303" operator="between">
      <formula>#REF!</formula>
      <formula>#REF!</formula>
    </cfRule>
    <cfRule type="cellIs" dxfId="33" priority="304" operator="between">
      <formula>#REF!</formula>
      <formula>#REF!</formula>
    </cfRule>
    <cfRule type="cellIs" dxfId="32" priority="305" operator="between">
      <formula>#REF!</formula>
      <formula>#REF!</formula>
    </cfRule>
  </conditionalFormatting>
  <conditionalFormatting sqref="AH38 AH35 AM38 AM35 AS38 AS35 AC38 AC35 X38 X35">
    <cfRule type="containsText" dxfId="31" priority="366" operator="containsText" text="N/A">
      <formula>NOT(ISERROR(SEARCH("N/A",X35)))</formula>
    </cfRule>
    <cfRule type="cellIs" dxfId="30" priority="367" operator="between">
      <formula>$B$13</formula>
      <formula>#REF!</formula>
    </cfRule>
    <cfRule type="cellIs" dxfId="29" priority="368" operator="between">
      <formula>$B$11</formula>
      <formula>#REF!</formula>
    </cfRule>
    <cfRule type="cellIs" dxfId="28" priority="369" operator="between">
      <formula>#REF!</formula>
      <formula>#REF!</formula>
    </cfRule>
  </conditionalFormatting>
  <conditionalFormatting sqref="AS35 AH35 AH38 AM35 AM38 AS38 AC35 AC38 X35 X38">
    <cfRule type="containsText" dxfId="27" priority="406" operator="containsText" text="N/A">
      <formula>NOT(ISERROR(SEARCH("N/A",X35)))</formula>
    </cfRule>
    <cfRule type="cellIs" dxfId="26" priority="407" operator="between">
      <formula>#REF!</formula>
      <formula>#REF!</formula>
    </cfRule>
    <cfRule type="cellIs" dxfId="25" priority="408" operator="between">
      <formula>$B$11</formula>
      <formula>#REF!</formula>
    </cfRule>
    <cfRule type="cellIs" dxfId="24" priority="409" operator="between">
      <formula>#REF!</formula>
      <formula>#REF!</formula>
    </cfRule>
  </conditionalFormatting>
  <conditionalFormatting sqref="Y34">
    <cfRule type="colorScale" priority="81">
      <colorScale>
        <cfvo type="min"/>
        <cfvo type="percentile" val="50"/>
        <cfvo type="max"/>
        <color rgb="FFF8696B"/>
        <color rgb="FFFFEB84"/>
        <color rgb="FF63BE7B"/>
      </colorScale>
    </cfRule>
  </conditionalFormatting>
  <conditionalFormatting sqref="AD34">
    <cfRule type="colorScale" priority="80">
      <colorScale>
        <cfvo type="min"/>
        <cfvo type="percentile" val="50"/>
        <cfvo type="max"/>
        <color rgb="FFF8696B"/>
        <color rgb="FFFFEB84"/>
        <color rgb="FF63BE7B"/>
      </colorScale>
    </cfRule>
  </conditionalFormatting>
  <conditionalFormatting sqref="AI34">
    <cfRule type="colorScale" priority="79">
      <colorScale>
        <cfvo type="min"/>
        <cfvo type="percentile" val="50"/>
        <cfvo type="max"/>
        <color rgb="FFF8696B"/>
        <color rgb="FFFFEB84"/>
        <color rgb="FF63BE7B"/>
      </colorScale>
    </cfRule>
  </conditionalFormatting>
  <conditionalFormatting sqref="AN34">
    <cfRule type="colorScale" priority="78">
      <colorScale>
        <cfvo type="min"/>
        <cfvo type="percentile" val="50"/>
        <cfvo type="max"/>
        <color rgb="FFF8696B"/>
        <color rgb="FFFFEB84"/>
        <color rgb="FF63BE7B"/>
      </colorScale>
    </cfRule>
  </conditionalFormatting>
  <conditionalFormatting sqref="AS34">
    <cfRule type="colorScale" priority="77">
      <colorScale>
        <cfvo type="min"/>
        <cfvo type="percentile" val="50"/>
        <cfvo type="max"/>
        <color rgb="FFF8696B"/>
        <color rgb="FFFFEB84"/>
        <color rgb="FF63BE7B"/>
      </colorScale>
    </cfRule>
  </conditionalFormatting>
  <conditionalFormatting sqref="X34">
    <cfRule type="colorScale" priority="68">
      <colorScale>
        <cfvo type="min"/>
        <cfvo type="percentile" val="50"/>
        <cfvo type="max"/>
        <color rgb="FFF8696B"/>
        <color rgb="FFFFEB84"/>
        <color rgb="FF63BE7B"/>
      </colorScale>
    </cfRule>
  </conditionalFormatting>
  <conditionalFormatting sqref="AC34">
    <cfRule type="colorScale" priority="59">
      <colorScale>
        <cfvo type="min"/>
        <cfvo type="percentile" val="50"/>
        <cfvo type="max"/>
        <color rgb="FFF8696B"/>
        <color rgb="FFFFEB84"/>
        <color rgb="FF63BE7B"/>
      </colorScale>
    </cfRule>
  </conditionalFormatting>
  <conditionalFormatting sqref="AH34">
    <cfRule type="colorScale" priority="50">
      <colorScale>
        <cfvo type="min"/>
        <cfvo type="percentile" val="50"/>
        <cfvo type="max"/>
        <color rgb="FFF8696B"/>
        <color rgb="FFFFEB84"/>
        <color rgb="FF63BE7B"/>
      </colorScale>
    </cfRule>
  </conditionalFormatting>
  <conditionalFormatting sqref="AR34">
    <cfRule type="colorScale" priority="29">
      <colorScale>
        <cfvo type="min"/>
        <cfvo type="percentile" val="50"/>
        <cfvo type="max"/>
        <color rgb="FF63BE7B"/>
        <color rgb="FFFFEB84"/>
        <color rgb="FFF8696B"/>
      </colorScale>
    </cfRule>
  </conditionalFormatting>
  <conditionalFormatting sqref="AR17:AR33">
    <cfRule type="colorScale" priority="1449">
      <colorScale>
        <cfvo type="num" val="0.45"/>
        <cfvo type="percent" val="0.65"/>
        <cfvo type="percent" val="100"/>
        <color rgb="FFF8696B"/>
        <color rgb="FFFFEB84"/>
        <color rgb="FF63BE7B"/>
      </colorScale>
    </cfRule>
  </conditionalFormatting>
  <conditionalFormatting sqref="AR18:AR34">
    <cfRule type="colorScale" priority="1452">
      <colorScale>
        <cfvo type="num" val="0.45"/>
        <cfvo type="percent" val="0.65"/>
        <cfvo type="percent" val="100"/>
        <color rgb="FFF8696B"/>
        <color rgb="FFFFEB84"/>
        <color rgb="FF63BE7B"/>
      </colorScale>
    </cfRule>
  </conditionalFormatting>
  <conditionalFormatting sqref="AB29">
    <cfRule type="containsText" dxfId="23" priority="21" operator="containsText" text="N/A">
      <formula>NOT(ISERROR(SEARCH("N/A",AB29)))</formula>
    </cfRule>
    <cfRule type="cellIs" dxfId="22" priority="22" operator="between">
      <formula>#REF!</formula>
      <formula>#REF!</formula>
    </cfRule>
    <cfRule type="cellIs" dxfId="21" priority="23" operator="between">
      <formula>#REF!</formula>
      <formula>#REF!</formula>
    </cfRule>
    <cfRule type="cellIs" dxfId="20" priority="24" operator="between">
      <formula>#REF!</formula>
      <formula>#REF!</formula>
    </cfRule>
  </conditionalFormatting>
  <conditionalFormatting sqref="AA29">
    <cfRule type="containsText" dxfId="19" priority="17" operator="containsText" text="N/A">
      <formula>NOT(ISERROR(SEARCH("N/A",AA29)))</formula>
    </cfRule>
    <cfRule type="cellIs" dxfId="18" priority="18" operator="between">
      <formula>#REF!</formula>
      <formula>#REF!</formula>
    </cfRule>
    <cfRule type="cellIs" dxfId="17" priority="19" operator="between">
      <formula>#REF!</formula>
      <formula>#REF!</formula>
    </cfRule>
    <cfRule type="cellIs" dxfId="16" priority="20" operator="between">
      <formula>#REF!</formula>
      <formula>#REF!</formula>
    </cfRule>
  </conditionalFormatting>
  <conditionalFormatting sqref="AB31">
    <cfRule type="containsText" dxfId="15" priority="13" operator="containsText" text="N/A">
      <formula>NOT(ISERROR(SEARCH("N/A",AB31)))</formula>
    </cfRule>
    <cfRule type="cellIs" dxfId="14" priority="14" operator="between">
      <formula>#REF!</formula>
      <formula>#REF!</formula>
    </cfRule>
    <cfRule type="cellIs" dxfId="13" priority="15" operator="between">
      <formula>#REF!</formula>
      <formula>#REF!</formula>
    </cfRule>
    <cfRule type="cellIs" dxfId="12" priority="16" operator="between">
      <formula>#REF!</formula>
      <formula>#REF!</formula>
    </cfRule>
  </conditionalFormatting>
  <conditionalFormatting sqref="AA31">
    <cfRule type="containsText" dxfId="11" priority="9" operator="containsText" text="N/A">
      <formula>NOT(ISERROR(SEARCH("N/A",AA31)))</formula>
    </cfRule>
    <cfRule type="cellIs" dxfId="10" priority="10" operator="between">
      <formula>#REF!</formula>
      <formula>#REF!</formula>
    </cfRule>
    <cfRule type="cellIs" dxfId="9" priority="11" operator="between">
      <formula>#REF!</formula>
      <formula>#REF!</formula>
    </cfRule>
    <cfRule type="cellIs" dxfId="8" priority="12" operator="between">
      <formula>#REF!</formula>
      <formula>#REF!</formula>
    </cfRule>
  </conditionalFormatting>
  <conditionalFormatting sqref="AB33">
    <cfRule type="containsText" dxfId="7" priority="5" operator="containsText" text="N/A">
      <formula>NOT(ISERROR(SEARCH("N/A",AB33)))</formula>
    </cfRule>
    <cfRule type="cellIs" dxfId="6" priority="6" operator="between">
      <formula>#REF!</formula>
      <formula>#REF!</formula>
    </cfRule>
    <cfRule type="cellIs" dxfId="5" priority="7" operator="between">
      <formula>#REF!</formula>
      <formula>#REF!</formula>
    </cfRule>
    <cfRule type="cellIs" dxfId="4" priority="8" operator="between">
      <formula>#REF!</formula>
      <formula>#REF!</formula>
    </cfRule>
  </conditionalFormatting>
  <conditionalFormatting sqref="AA33">
    <cfRule type="containsText" dxfId="3" priority="1" operator="containsText" text="N/A">
      <formula>NOT(ISERROR(SEARCH("N/A",AA33)))</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5">
    <dataValidation type="list" allowBlank="1" showInputMessage="1" showErrorMessage="1" sqref="B4" xr:uid="{00000000-0002-0000-0000-000000000000}">
      <formula1>DEPENDENCIA</formula1>
    </dataValidation>
    <dataValidation type="list" allowBlank="1" showInputMessage="1" showErrorMessage="1" sqref="J33 J20:J22 J27:J31" xr:uid="{00000000-0002-0000-0000-000001000000}">
      <formula1>PROGRAMACION</formula1>
    </dataValidation>
    <dataValidation type="list" allowBlank="1" showInputMessage="1" showErrorMessage="1" sqref="Q17:Q33" xr:uid="{00000000-0002-0000-0000-000002000000}">
      <formula1>INDICADOR</formula1>
    </dataValidation>
    <dataValidation type="list" allowBlank="1" showInputMessage="1" showErrorMessage="1" error="Escriba un texto " promptTitle="Cualquier contenido" sqref="F31:F33 F17:F22 F28:F29" xr:uid="{00000000-0002-0000-0000-000003000000}">
      <formula1>META2</formula1>
    </dataValidation>
    <dataValidation type="list" allowBlank="1" showInputMessage="1" showErrorMessage="1" sqref="U17:U33" xr:uid="{00000000-0002-0000-0000-000004000000}">
      <formula1>CONTRALORIA</formula1>
    </dataValidation>
  </dataValidations>
  <printOptions horizontalCentered="1"/>
  <pageMargins left="0.70866141732283472" right="0.70866141732283472" top="0.74803149606299213" bottom="0.74803149606299213" header="0.31496062992125984" footer="0.31496062992125984"/>
  <pageSetup paperSize="14" scale="35" orientation="landscape"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97" zoomScale="55" zoomScaleNormal="55" workbookViewId="0">
      <selection activeCell="C138" sqref="C138"/>
    </sheetView>
  </sheetViews>
  <sheetFormatPr baseColWidth="10" defaultRowHeight="15" x14ac:dyDescent="0.25"/>
  <cols>
    <col min="1" max="1" width="25.140625" customWidth="1"/>
    <col min="2" max="2" width="46" customWidth="1"/>
    <col min="3" max="3" width="56.5703125" bestFit="1" customWidth="1"/>
    <col min="4" max="4" width="43.28515625" customWidth="1"/>
    <col min="5" max="5" width="13.28515625" customWidth="1"/>
  </cols>
  <sheetData>
    <row r="1" spans="1:8" x14ac:dyDescent="0.25">
      <c r="A1" t="s">
        <v>33</v>
      </c>
      <c r="B1" t="s">
        <v>24</v>
      </c>
      <c r="C1" t="s">
        <v>36</v>
      </c>
      <c r="D1" t="s">
        <v>38</v>
      </c>
      <c r="F1" t="s">
        <v>20</v>
      </c>
    </row>
    <row r="2" spans="1:8" x14ac:dyDescent="0.25">
      <c r="A2" t="s">
        <v>27</v>
      </c>
      <c r="B2" t="s">
        <v>34</v>
      </c>
      <c r="C2" t="s">
        <v>102</v>
      </c>
      <c r="D2" t="s">
        <v>39</v>
      </c>
      <c r="F2" t="s">
        <v>45</v>
      </c>
    </row>
    <row r="3" spans="1:8" x14ac:dyDescent="0.25">
      <c r="A3" t="s">
        <v>28</v>
      </c>
      <c r="B3" t="s">
        <v>35</v>
      </c>
      <c r="C3" t="s">
        <v>100</v>
      </c>
      <c r="D3" t="s">
        <v>40</v>
      </c>
      <c r="F3" t="s">
        <v>46</v>
      </c>
    </row>
    <row r="4" spans="1:8" x14ac:dyDescent="0.25">
      <c r="A4" t="s">
        <v>29</v>
      </c>
      <c r="C4" t="s">
        <v>103</v>
      </c>
      <c r="D4" t="s">
        <v>41</v>
      </c>
      <c r="F4" t="s">
        <v>47</v>
      </c>
    </row>
    <row r="5" spans="1:8" x14ac:dyDescent="0.25">
      <c r="A5" t="s">
        <v>30</v>
      </c>
      <c r="C5" t="s">
        <v>104</v>
      </c>
      <c r="D5" t="s">
        <v>42</v>
      </c>
    </row>
    <row r="6" spans="1:8" x14ac:dyDescent="0.25">
      <c r="A6" t="s">
        <v>31</v>
      </c>
      <c r="E6" t="s">
        <v>61</v>
      </c>
      <c r="G6" t="s">
        <v>62</v>
      </c>
    </row>
    <row r="7" spans="1:8" x14ac:dyDescent="0.25">
      <c r="A7" t="s">
        <v>32</v>
      </c>
      <c r="E7" t="s">
        <v>43</v>
      </c>
      <c r="G7" t="s">
        <v>63</v>
      </c>
    </row>
    <row r="8" spans="1:8" x14ac:dyDescent="0.25">
      <c r="E8" t="s">
        <v>44</v>
      </c>
      <c r="G8" t="s">
        <v>64</v>
      </c>
    </row>
    <row r="9" spans="1:8" x14ac:dyDescent="0.25">
      <c r="E9" t="s">
        <v>59</v>
      </c>
    </row>
    <row r="10" spans="1:8" x14ac:dyDescent="0.25">
      <c r="E10" t="s">
        <v>60</v>
      </c>
    </row>
    <row r="12" spans="1:8" s="3" customFormat="1" ht="74.25" customHeight="1" x14ac:dyDescent="0.25">
      <c r="A12" s="11"/>
      <c r="C12" s="12"/>
      <c r="D12" s="6"/>
      <c r="H12" s="3" t="s">
        <v>66</v>
      </c>
    </row>
    <row r="13" spans="1:8" s="3" customFormat="1" ht="74.25" customHeight="1" x14ac:dyDescent="0.25">
      <c r="A13" s="11"/>
      <c r="C13" s="12"/>
      <c r="D13" s="6"/>
      <c r="H13" s="3" t="s">
        <v>67</v>
      </c>
    </row>
    <row r="14" spans="1:8" s="3" customFormat="1" ht="74.25" customHeight="1" x14ac:dyDescent="0.25">
      <c r="A14" s="11"/>
      <c r="C14" s="12"/>
      <c r="D14" s="2"/>
      <c r="H14" s="3" t="s">
        <v>68</v>
      </c>
    </row>
    <row r="15" spans="1:8" s="3" customFormat="1" ht="74.25" customHeight="1" x14ac:dyDescent="0.25">
      <c r="A15" s="11"/>
      <c r="C15" s="12"/>
      <c r="D15" s="2"/>
      <c r="H15" s="3" t="s">
        <v>69</v>
      </c>
    </row>
    <row r="16" spans="1:8" s="3" customFormat="1" ht="74.25" customHeight="1" thickBot="1" x14ac:dyDescent="0.3">
      <c r="A16" s="11"/>
      <c r="C16" s="12"/>
      <c r="D16" s="5"/>
    </row>
    <row r="17" spans="1:4" s="3" customFormat="1" ht="74.25" customHeight="1" x14ac:dyDescent="0.25">
      <c r="A17" s="11"/>
      <c r="C17" s="12"/>
      <c r="D17" s="4"/>
    </row>
    <row r="18" spans="1:4" s="3" customFormat="1" ht="74.25" customHeight="1" x14ac:dyDescent="0.25">
      <c r="A18" s="11"/>
      <c r="C18" s="12"/>
      <c r="D18" s="6"/>
    </row>
    <row r="19" spans="1:4" s="3" customFormat="1" ht="74.25" customHeight="1" x14ac:dyDescent="0.25">
      <c r="A19" s="11"/>
      <c r="C19" s="12"/>
      <c r="D19" s="6"/>
    </row>
    <row r="20" spans="1:4" s="3" customFormat="1" ht="74.25" customHeight="1" x14ac:dyDescent="0.25">
      <c r="A20" s="11"/>
      <c r="C20" s="12"/>
      <c r="D20" s="6"/>
    </row>
    <row r="21" spans="1:4" s="3" customFormat="1" ht="74.25" customHeight="1" thickBot="1" x14ac:dyDescent="0.3">
      <c r="A21" s="11"/>
      <c r="C21" s="13"/>
      <c r="D21" s="6"/>
    </row>
    <row r="22" spans="1:4" ht="18.75" thickBot="1" x14ac:dyDescent="0.3">
      <c r="C22" s="13"/>
      <c r="D22" s="4"/>
    </row>
    <row r="23" spans="1:4" ht="18.75" thickBot="1" x14ac:dyDescent="0.3">
      <c r="C23" s="13"/>
      <c r="D23" s="1"/>
    </row>
    <row r="24" spans="1:4" ht="18" x14ac:dyDescent="0.25">
      <c r="C24" s="14"/>
      <c r="D24" s="4"/>
    </row>
    <row r="25" spans="1:4" ht="18" x14ac:dyDescent="0.25">
      <c r="C25" s="14"/>
      <c r="D25" s="6"/>
    </row>
    <row r="26" spans="1:4" ht="18" x14ac:dyDescent="0.25">
      <c r="C26" s="14"/>
      <c r="D26" s="6"/>
    </row>
    <row r="27" spans="1:4" ht="18.75" thickBot="1" x14ac:dyDescent="0.3">
      <c r="C27" s="14"/>
      <c r="D27" s="5"/>
    </row>
    <row r="28" spans="1:4" ht="18" x14ac:dyDescent="0.25">
      <c r="C28" s="14"/>
      <c r="D28" s="4"/>
    </row>
    <row r="29" spans="1:4" ht="18" x14ac:dyDescent="0.25">
      <c r="C29" s="14"/>
      <c r="D29" s="6"/>
    </row>
    <row r="30" spans="1:4" ht="18" x14ac:dyDescent="0.25">
      <c r="C30" s="14"/>
      <c r="D30" s="6"/>
    </row>
    <row r="31" spans="1:4" ht="18" x14ac:dyDescent="0.25">
      <c r="C31" s="14"/>
      <c r="D31" s="6"/>
    </row>
    <row r="32" spans="1:4" ht="18" x14ac:dyDescent="0.25">
      <c r="C32" s="15"/>
      <c r="D32" s="6"/>
    </row>
    <row r="33" spans="3:4" ht="18" x14ac:dyDescent="0.25">
      <c r="C33" s="15"/>
      <c r="D33" s="6"/>
    </row>
    <row r="34" spans="3:4" ht="18" x14ac:dyDescent="0.25">
      <c r="C34" s="15"/>
      <c r="D34" s="5"/>
    </row>
    <row r="35" spans="3:4" ht="18" x14ac:dyDescent="0.25">
      <c r="C35" s="15"/>
      <c r="D35" s="5"/>
    </row>
    <row r="36" spans="3:4" ht="18" x14ac:dyDescent="0.25">
      <c r="C36" s="15"/>
      <c r="D36" s="5"/>
    </row>
    <row r="37" spans="3:4" ht="18" x14ac:dyDescent="0.25">
      <c r="C37" s="15"/>
      <c r="D37" s="5"/>
    </row>
    <row r="38" spans="3:4" ht="18" x14ac:dyDescent="0.25">
      <c r="C38" s="15"/>
      <c r="D38" s="8"/>
    </row>
    <row r="39" spans="3:4" ht="18" x14ac:dyDescent="0.25">
      <c r="C39" s="15"/>
      <c r="D39" s="8"/>
    </row>
    <row r="40" spans="3:4" ht="18" x14ac:dyDescent="0.25">
      <c r="C40" s="16"/>
      <c r="D40" s="8"/>
    </row>
    <row r="41" spans="3:4" ht="18" x14ac:dyDescent="0.25">
      <c r="C41" s="16"/>
      <c r="D41" s="8"/>
    </row>
    <row r="42" spans="3:4" ht="18.75" thickBot="1" x14ac:dyDescent="0.3">
      <c r="C42" s="17"/>
      <c r="D42" s="8"/>
    </row>
    <row r="43" spans="3:4" ht="18" x14ac:dyDescent="0.25">
      <c r="C43" s="18"/>
      <c r="D43" s="4"/>
    </row>
    <row r="44" spans="3:4" ht="18" x14ac:dyDescent="0.25">
      <c r="C44" s="19"/>
      <c r="D44" s="5"/>
    </row>
    <row r="45" spans="3:4" ht="18" x14ac:dyDescent="0.25">
      <c r="C45" s="19"/>
      <c r="D45" s="5"/>
    </row>
    <row r="46" spans="3:4" ht="18" x14ac:dyDescent="0.25">
      <c r="C46" s="19"/>
      <c r="D46" s="8"/>
    </row>
    <row r="47" spans="3:4" ht="18.75" thickBot="1" x14ac:dyDescent="0.3">
      <c r="C47" s="20"/>
      <c r="D47" s="7"/>
    </row>
    <row r="48" spans="3:4" ht="18" x14ac:dyDescent="0.25">
      <c r="C48" s="21"/>
    </row>
    <row r="49" spans="3:3" ht="18" x14ac:dyDescent="0.25">
      <c r="C49" s="21"/>
    </row>
    <row r="50" spans="3:3" ht="18" x14ac:dyDescent="0.25">
      <c r="C50" s="21"/>
    </row>
    <row r="51" spans="3:3" ht="18" x14ac:dyDescent="0.25">
      <c r="C51" s="21"/>
    </row>
    <row r="52" spans="3:3" ht="18" x14ac:dyDescent="0.25">
      <c r="C52" s="22"/>
    </row>
    <row r="53" spans="3:3" ht="18" x14ac:dyDescent="0.25">
      <c r="C53" s="22"/>
    </row>
    <row r="54" spans="3:3" ht="18" x14ac:dyDescent="0.25">
      <c r="C54" s="22"/>
    </row>
    <row r="55" spans="3:3" ht="18" x14ac:dyDescent="0.25">
      <c r="C55" s="22"/>
    </row>
    <row r="56" spans="3:3" ht="18" x14ac:dyDescent="0.25">
      <c r="C56" s="23"/>
    </row>
    <row r="57" spans="3:3" ht="18" x14ac:dyDescent="0.25">
      <c r="C57" s="24"/>
    </row>
    <row r="58" spans="3:3" ht="18" x14ac:dyDescent="0.25">
      <c r="C58" s="24"/>
    </row>
    <row r="59" spans="3:3" ht="18" x14ac:dyDescent="0.25">
      <c r="C59" s="24"/>
    </row>
    <row r="60" spans="3:3" ht="18.75" thickBot="1" x14ac:dyDescent="0.3">
      <c r="C60" s="25"/>
    </row>
    <row r="61" spans="3:3" ht="18" x14ac:dyDescent="0.25">
      <c r="C61" s="26"/>
    </row>
    <row r="62" spans="3:3" ht="18" x14ac:dyDescent="0.25">
      <c r="C62" s="27"/>
    </row>
    <row r="63" spans="3:3" ht="18" x14ac:dyDescent="0.25">
      <c r="C63" s="27"/>
    </row>
    <row r="64" spans="3:3" ht="18" x14ac:dyDescent="0.25">
      <c r="C64" s="27"/>
    </row>
    <row r="65" spans="3:3" ht="18" x14ac:dyDescent="0.25">
      <c r="C65" s="27"/>
    </row>
    <row r="66" spans="3:3" ht="18" x14ac:dyDescent="0.25">
      <c r="C66" s="28"/>
    </row>
    <row r="67" spans="3:3" ht="18" x14ac:dyDescent="0.25">
      <c r="C67" s="28"/>
    </row>
    <row r="68" spans="3:3" ht="18" x14ac:dyDescent="0.25">
      <c r="C68" s="28"/>
    </row>
    <row r="69" spans="3:3" ht="18" x14ac:dyDescent="0.25">
      <c r="C69" s="28"/>
    </row>
    <row r="70" spans="3:3" ht="18" x14ac:dyDescent="0.25">
      <c r="C70" s="28"/>
    </row>
    <row r="71" spans="3:3" ht="18" x14ac:dyDescent="0.25">
      <c r="C71" s="29"/>
    </row>
    <row r="72" spans="3:3" ht="18" x14ac:dyDescent="0.25">
      <c r="C72" s="28"/>
    </row>
    <row r="73" spans="3:3" ht="18" x14ac:dyDescent="0.25">
      <c r="C73" s="28"/>
    </row>
    <row r="74" spans="3:3" ht="18" x14ac:dyDescent="0.25">
      <c r="C74" s="28"/>
    </row>
    <row r="75" spans="3:3" ht="18" x14ac:dyDescent="0.25">
      <c r="C75" s="28"/>
    </row>
    <row r="76" spans="3:3" ht="18" x14ac:dyDescent="0.25">
      <c r="C76" s="28"/>
    </row>
    <row r="77" spans="3:3" ht="18" x14ac:dyDescent="0.25">
      <c r="C77" s="28"/>
    </row>
    <row r="78" spans="3:3" ht="18" x14ac:dyDescent="0.25">
      <c r="C78" s="28"/>
    </row>
    <row r="79" spans="3:3" ht="18" x14ac:dyDescent="0.25">
      <c r="C79" s="27"/>
    </row>
    <row r="80" spans="3:3" ht="18" x14ac:dyDescent="0.25">
      <c r="C80" s="27"/>
    </row>
    <row r="81" spans="3:3" ht="18" x14ac:dyDescent="0.25">
      <c r="C81" s="27"/>
    </row>
    <row r="82" spans="3:3" ht="18" x14ac:dyDescent="0.25">
      <c r="C82" s="27"/>
    </row>
    <row r="83" spans="3:3" ht="18" x14ac:dyDescent="0.25">
      <c r="C83" s="27"/>
    </row>
    <row r="84" spans="3:3" ht="18" x14ac:dyDescent="0.25">
      <c r="C84" s="27"/>
    </row>
    <row r="85" spans="3:3" ht="18" x14ac:dyDescent="0.25">
      <c r="C85" s="30"/>
    </row>
    <row r="86" spans="3:3" ht="18" x14ac:dyDescent="0.25">
      <c r="C86" s="27"/>
    </row>
    <row r="87" spans="3:3" ht="18" x14ac:dyDescent="0.25">
      <c r="C87" s="27"/>
    </row>
    <row r="88" spans="3:3" ht="18.75" thickBot="1" x14ac:dyDescent="0.3">
      <c r="C88" s="31"/>
    </row>
    <row r="89" spans="3:3" ht="18" x14ac:dyDescent="0.25">
      <c r="C89" s="32"/>
    </row>
    <row r="90" spans="3:3" ht="18" x14ac:dyDescent="0.25">
      <c r="C90" s="28"/>
    </row>
    <row r="91" spans="3:3" ht="18" x14ac:dyDescent="0.25">
      <c r="C91" s="28"/>
    </row>
    <row r="92" spans="3:3" ht="18" x14ac:dyDescent="0.25">
      <c r="C92" s="28"/>
    </row>
    <row r="93" spans="3:3" ht="18" x14ac:dyDescent="0.25">
      <c r="C93" s="28"/>
    </row>
    <row r="94" spans="3:3" ht="18.75" thickBot="1" x14ac:dyDescent="0.3">
      <c r="C94" s="33"/>
    </row>
    <row r="99" spans="2:3" x14ac:dyDescent="0.25">
      <c r="B99" t="s">
        <v>25</v>
      </c>
      <c r="C99" t="s">
        <v>48</v>
      </c>
    </row>
    <row r="100" spans="2:3" x14ac:dyDescent="0.25">
      <c r="B100" s="10">
        <v>1167</v>
      </c>
      <c r="C100" s="3" t="s">
        <v>49</v>
      </c>
    </row>
    <row r="101" spans="2:3" ht="30" x14ac:dyDescent="0.25">
      <c r="B101" s="10">
        <v>1131</v>
      </c>
      <c r="C101" s="3" t="s">
        <v>50</v>
      </c>
    </row>
    <row r="102" spans="2:3" x14ac:dyDescent="0.25">
      <c r="B102" s="10">
        <v>1177</v>
      </c>
      <c r="C102" s="3" t="s">
        <v>51</v>
      </c>
    </row>
    <row r="103" spans="2:3" ht="30" x14ac:dyDescent="0.25">
      <c r="B103" s="10">
        <v>1094</v>
      </c>
      <c r="C103" s="3" t="s">
        <v>52</v>
      </c>
    </row>
    <row r="104" spans="2:3" x14ac:dyDescent="0.25">
      <c r="B104" s="10">
        <v>1128</v>
      </c>
      <c r="C104" s="3" t="s">
        <v>53</v>
      </c>
    </row>
    <row r="105" spans="2:3" ht="30" x14ac:dyDescent="0.25">
      <c r="B105" s="10">
        <v>1095</v>
      </c>
      <c r="C105" s="3" t="s">
        <v>54</v>
      </c>
    </row>
    <row r="106" spans="2:3" ht="30" x14ac:dyDescent="0.25">
      <c r="B106" s="10">
        <v>1129</v>
      </c>
      <c r="C106" s="3" t="s">
        <v>55</v>
      </c>
    </row>
    <row r="107" spans="2:3" ht="45" x14ac:dyDescent="0.25">
      <c r="B107" s="10">
        <v>1120</v>
      </c>
      <c r="C107" s="3" t="s">
        <v>56</v>
      </c>
    </row>
    <row r="108" spans="2:3" x14ac:dyDescent="0.25">
      <c r="B108" s="9"/>
    </row>
    <row r="109" spans="2:3" x14ac:dyDescent="0.25">
      <c r="B109" s="9"/>
    </row>
    <row r="117" spans="2:3" x14ac:dyDescent="0.25">
      <c r="B117" t="s">
        <v>79</v>
      </c>
    </row>
    <row r="118" spans="2:3" x14ac:dyDescent="0.25">
      <c r="B118" t="s">
        <v>80</v>
      </c>
      <c r="C118" t="s">
        <v>106</v>
      </c>
    </row>
    <row r="119" spans="2:3" x14ac:dyDescent="0.25">
      <c r="B119" t="s">
        <v>81</v>
      </c>
      <c r="C119" t="s">
        <v>107</v>
      </c>
    </row>
    <row r="120" spans="2:3" x14ac:dyDescent="0.25">
      <c r="B120" t="s">
        <v>82</v>
      </c>
      <c r="C120" t="s">
        <v>108</v>
      </c>
    </row>
    <row r="121" spans="2:3" x14ac:dyDescent="0.25">
      <c r="B121" t="s">
        <v>83</v>
      </c>
      <c r="C121" t="s">
        <v>109</v>
      </c>
    </row>
    <row r="122" spans="2:3" x14ac:dyDescent="0.25">
      <c r="B122" t="s">
        <v>84</v>
      </c>
      <c r="C122" t="s">
        <v>110</v>
      </c>
    </row>
    <row r="123" spans="2:3" x14ac:dyDescent="0.25">
      <c r="B123" t="s">
        <v>85</v>
      </c>
      <c r="C123" t="s">
        <v>111</v>
      </c>
    </row>
    <row r="124" spans="2:3" x14ac:dyDescent="0.25">
      <c r="B124" t="s">
        <v>86</v>
      </c>
      <c r="C124" t="s">
        <v>112</v>
      </c>
    </row>
    <row r="125" spans="2:3" x14ac:dyDescent="0.25">
      <c r="B125" t="s">
        <v>87</v>
      </c>
      <c r="C125" t="s">
        <v>113</v>
      </c>
    </row>
    <row r="126" spans="2:3" x14ac:dyDescent="0.25">
      <c r="B126" t="s">
        <v>88</v>
      </c>
      <c r="C126" t="s">
        <v>114</v>
      </c>
    </row>
    <row r="127" spans="2:3" x14ac:dyDescent="0.25">
      <c r="B127" t="s">
        <v>89</v>
      </c>
      <c r="C127" t="s">
        <v>115</v>
      </c>
    </row>
    <row r="128" spans="2:3" x14ac:dyDescent="0.25">
      <c r="B128" t="s">
        <v>90</v>
      </c>
      <c r="C128" t="s">
        <v>116</v>
      </c>
    </row>
    <row r="129" spans="2:3" x14ac:dyDescent="0.25">
      <c r="B129" t="s">
        <v>91</v>
      </c>
      <c r="C129" t="s">
        <v>117</v>
      </c>
    </row>
    <row r="130" spans="2:3" x14ac:dyDescent="0.25">
      <c r="B130" t="s">
        <v>92</v>
      </c>
      <c r="C130" t="s">
        <v>118</v>
      </c>
    </row>
    <row r="131" spans="2:3" x14ac:dyDescent="0.25">
      <c r="B131" t="s">
        <v>93</v>
      </c>
      <c r="C131" t="s">
        <v>119</v>
      </c>
    </row>
    <row r="132" spans="2:3" x14ac:dyDescent="0.25">
      <c r="B132" t="s">
        <v>94</v>
      </c>
      <c r="C132" t="s">
        <v>120</v>
      </c>
    </row>
    <row r="133" spans="2:3" x14ac:dyDescent="0.25">
      <c r="B133" t="s">
        <v>95</v>
      </c>
      <c r="C133" t="s">
        <v>121</v>
      </c>
    </row>
    <row r="134" spans="2:3" x14ac:dyDescent="0.25">
      <c r="B134" t="s">
        <v>96</v>
      </c>
      <c r="C134" t="s">
        <v>122</v>
      </c>
    </row>
    <row r="135" spans="2:3" x14ac:dyDescent="0.25">
      <c r="B135" t="s">
        <v>97</v>
      </c>
      <c r="C135" t="s">
        <v>123</v>
      </c>
    </row>
    <row r="136" spans="2:3" x14ac:dyDescent="0.25">
      <c r="B136" t="s">
        <v>98</v>
      </c>
      <c r="C136" t="s">
        <v>124</v>
      </c>
    </row>
    <row r="137" spans="2:3" x14ac:dyDescent="0.25">
      <c r="B137" t="s">
        <v>99</v>
      </c>
      <c r="C137" t="s">
        <v>125</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juan.jimenez</dc:creator>
  <cp:lastModifiedBy>Jeraldyn Tautiva Guarin</cp:lastModifiedBy>
  <cp:lastPrinted>2019-04-15T20:55:26Z</cp:lastPrinted>
  <dcterms:created xsi:type="dcterms:W3CDTF">2016-04-29T15:58:00Z</dcterms:created>
  <dcterms:modified xsi:type="dcterms:W3CDTF">2019-07-29T16:50:37Z</dcterms:modified>
</cp:coreProperties>
</file>